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1860" windowWidth="11850" windowHeight="3045" activeTab="3"/>
  </bookViews>
  <sheets>
    <sheet name="пр.1" sheetId="1" r:id="rId1"/>
    <sheet name="пр.2" sheetId="2" r:id="rId2"/>
    <sheet name="пр.3" sheetId="3" r:id="rId3"/>
    <sheet name="пр.4" sheetId="4" r:id="rId4"/>
    <sheet name="Лист1" sheetId="5" r:id="rId5"/>
  </sheets>
  <externalReferences>
    <externalReference r:id="rId8"/>
  </externalReferences>
  <definedNames>
    <definedName name="прил8">#REF!</definedName>
  </definedNames>
  <calcPr fullCalcOnLoad="1"/>
</workbook>
</file>

<file path=xl/sharedStrings.xml><?xml version="1.0" encoding="utf-8"?>
<sst xmlns="http://schemas.openxmlformats.org/spreadsheetml/2006/main" count="1221" uniqueCount="347">
  <si>
    <t>Рз</t>
  </si>
  <si>
    <t>ПР</t>
  </si>
  <si>
    <t>ЦСР</t>
  </si>
  <si>
    <t>ВР</t>
  </si>
  <si>
    <t xml:space="preserve">Наименование </t>
  </si>
  <si>
    <t xml:space="preserve">Общегосударственные вопросы </t>
  </si>
  <si>
    <t>Функционирование законодательных  (представительных)  органов  государственной  власти  и  представительных органов муниципальных образований</t>
  </si>
  <si>
    <t>002 04 00</t>
  </si>
  <si>
    <t>Выполнение функций органами местного самоуправления</t>
  </si>
  <si>
    <t>Резервные  фонды</t>
  </si>
  <si>
    <t>Национальная оборона</t>
  </si>
  <si>
    <t>Мобилизационная и вневойсковая подготовка</t>
  </si>
  <si>
    <t>Национальная  безопасность  и  правоохранительная  деятельность</t>
  </si>
  <si>
    <t>Предупреждение  и  ликвидация  последствий  чрезвычайных  ситуаций  природного и техногенного характера,  гражданская  оборона</t>
  </si>
  <si>
    <t>Национальная  экономика</t>
  </si>
  <si>
    <t>Топливно-энергетический комплекс</t>
  </si>
  <si>
    <t>Субсидии юридическим лицам</t>
  </si>
  <si>
    <t>Другие  вопросы  в  области  национальной  экономики</t>
  </si>
  <si>
    <t>Жилищно-коммунальное хозяйство</t>
  </si>
  <si>
    <t>Жилищное  хозяйство</t>
  </si>
  <si>
    <t>098 02 04</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</si>
  <si>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(для отражения расходов, осуществляемых за счет средств бюджетов)</t>
  </si>
  <si>
    <t>Коммунальное хозяйство</t>
  </si>
  <si>
    <t>Благоустройство</t>
  </si>
  <si>
    <t>Молодежная политика и оздоровление детей</t>
  </si>
  <si>
    <t>Культура, кинематография и средства массовой  информации</t>
  </si>
  <si>
    <t>Культура</t>
  </si>
  <si>
    <t>Социальная политика</t>
  </si>
  <si>
    <t>Пенсионное обеспечение</t>
  </si>
  <si>
    <t>Иные межбюджетные трансферты</t>
  </si>
  <si>
    <t>Бюджетные инвестиции</t>
  </si>
  <si>
    <t>098 01 04</t>
  </si>
  <si>
    <t>Бюджетные инвестиции в объекты капитального строительства, не включенные в целевые программы</t>
  </si>
  <si>
    <t>Бюджетные инвестиции в объекты капитального строительства собственности муниципальных образований</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</si>
  <si>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(для отражения расходов, осуществляемых за счет средств поступивших от государственной корпорации - Фонда содействия реформированию жилищного-коммунального хозяйства)</t>
  </si>
  <si>
    <t>Региональные целевые программы</t>
  </si>
  <si>
    <t xml:space="preserve"> </t>
  </si>
  <si>
    <t>Региональная целевая программа "Комплексные меры противодействия злоупотреблению наркотикам и их незаконному обороту на территории Лен.обл. на 2012-2015 годы"</t>
  </si>
  <si>
    <t>Дорожное хозяйство (дорожные фонды)</t>
  </si>
  <si>
    <t>Другие общегосударственные вопросы</t>
  </si>
  <si>
    <t xml:space="preserve">Бюджетные инвестиции в объекты капитального строительства собственности муниципальных образований </t>
  </si>
  <si>
    <t>Резервный фонд Правительства ЛО</t>
  </si>
  <si>
    <t xml:space="preserve">  </t>
  </si>
  <si>
    <t>Уплата налогов, сборов и иных платежей</t>
  </si>
  <si>
    <t>Фонд оплаты труда и страховые взносы работников органов местного самоуправления</t>
  </si>
  <si>
    <t>Закупка товаров, работ, услуг в сфере информационно-коммуникационных технологий</t>
  </si>
  <si>
    <t>Прочая закупка товаров, работ и услуг для обеспечения органов местного самоуправления</t>
  </si>
  <si>
    <t>Иные безвозмездные и безвозвратные перечисления</t>
  </si>
  <si>
    <t>Выполнение функций казенными учреждениями</t>
  </si>
  <si>
    <t xml:space="preserve">Межбюджетные трансферты </t>
  </si>
  <si>
    <t>Субсидия на обеспечение выплат стимулирующего характера работникам муниципальных учреждений культуры Ленинградской области</t>
  </si>
  <si>
    <t>0502</t>
  </si>
  <si>
    <t>520 00 00</t>
  </si>
  <si>
    <t>Обеспечение проведения выборов и референдумов</t>
  </si>
  <si>
    <t>Закупка товаров, работ и услуг в целях капитального ремонта муниципального имущества</t>
  </si>
  <si>
    <t>Функционирование местной администрации</t>
  </si>
  <si>
    <t>Функционирование высшего должностного лица муниципального образования</t>
  </si>
  <si>
    <t>Обеспечение деятельности главы местной администрации</t>
  </si>
  <si>
    <t>Обеспечение деятельности главы муниципального образования</t>
  </si>
  <si>
    <t>Резервные средства</t>
  </si>
  <si>
    <t>Расходы в рамках полномочий органов местного самоуправления</t>
  </si>
  <si>
    <t>01</t>
  </si>
  <si>
    <t>00</t>
  </si>
  <si>
    <t>02</t>
  </si>
  <si>
    <t>03</t>
  </si>
  <si>
    <t>04</t>
  </si>
  <si>
    <t>07</t>
  </si>
  <si>
    <t>11</t>
  </si>
  <si>
    <t>13</t>
  </si>
  <si>
    <t>09</t>
  </si>
  <si>
    <t>05</t>
  </si>
  <si>
    <t>12</t>
  </si>
  <si>
    <t>08</t>
  </si>
  <si>
    <t>10</t>
  </si>
  <si>
    <t>Социальное обеспечение населения</t>
  </si>
  <si>
    <t>852</t>
  </si>
  <si>
    <t>Расходы за счет межбюджетных трансфертов, передаваемые бюджетам поселений для компенсации дополнительных расходов, возникших в результате решений, принятых органами власти другого уровня</t>
  </si>
  <si>
    <t>Всего расходов</t>
  </si>
  <si>
    <t>Иные выплаты персоналу казенных учреждений, за исключением фонда оплаты труда</t>
  </si>
  <si>
    <t>Приложение 2</t>
  </si>
  <si>
    <t>Код бюджетной классификации</t>
  </si>
  <si>
    <t xml:space="preserve">                      Источники доходов</t>
  </si>
  <si>
    <t>1 00 00000 00 0000 000</t>
  </si>
  <si>
    <t>НАЛОГОВЫЕ И НЕНАЛОГОВЫЕ ДОХОДЫ</t>
  </si>
  <si>
    <t>1 01 00000 00 0000 000</t>
  </si>
  <si>
    <t xml:space="preserve">НАЛОГИ НА ПРИБЫЛЬ, ДОХОДЫ                                                   </t>
  </si>
  <si>
    <t>1 01 02000 01 0000 110</t>
  </si>
  <si>
    <t xml:space="preserve">Налог на доходы физических лиц                                           </t>
  </si>
  <si>
    <t>1 03 00000 00 0000 110</t>
  </si>
  <si>
    <t>НАЛОГИ НА ТОВАРЫ (РАБОТЫ, УСЛУГИ), РЕАЛИЗУЕМЫЕ НА ТЕРРИТОРИИ РОССИЙСКОЙ ФЕДЕРАЦИИ</t>
  </si>
  <si>
    <t>1 03 02000 01 0000 110</t>
  </si>
  <si>
    <t>1 06 00000 00 0000 000</t>
  </si>
  <si>
    <t>НАЛОГИ НА ИМУЩЕСТВО</t>
  </si>
  <si>
    <t xml:space="preserve">1 06 01000 00 0000 110 </t>
  </si>
  <si>
    <t>Налог на имущество физических лиц</t>
  </si>
  <si>
    <t>1 06 04000 02 0000 110</t>
  </si>
  <si>
    <t>Транспортный налог</t>
  </si>
  <si>
    <t>1 06 06000 00 0000 110</t>
  </si>
  <si>
    <t>Земельный налог</t>
  </si>
  <si>
    <t>1 08 00000 00 0000 000</t>
  </si>
  <si>
    <t xml:space="preserve"> ГОСУДАРСТВЕННАЯ ПОШЛИНА</t>
  </si>
  <si>
    <t>1 11 00000 00 0000 000</t>
  </si>
  <si>
    <t xml:space="preserve"> 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</si>
  <si>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</si>
  <si>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</si>
  <si>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1 11 09000 00 0000 120</t>
  </si>
  <si>
    <t xml:space="preserve"> Прочие доходы от использования имущества и прав, находящихся в государственной и муниципальной собственности ( за исключением имущества бюджетных и автономных учреждений , а также имущества государственных и муниципальных унитарных предприятий, в том числе казенных)</t>
  </si>
  <si>
    <t>1 13 00000 00 0000 000</t>
  </si>
  <si>
    <t>ДОХОДЫ ОТ ОКАЗАНИЯ ПЛАТНЫХ УСЛУГ (РАБОТ) И КОМПЕНСАЦИИ ЗАТРАТ ГОСУДАРСТВА</t>
  </si>
  <si>
    <t>1 13 01000 00 0000 130</t>
  </si>
  <si>
    <t>Доходы от оказания платных услуг (работ)</t>
  </si>
  <si>
    <t>1 14 00000 00 0000 000</t>
  </si>
  <si>
    <t>ДОХОДЫ ОТ ПРОДАЖИ МАТЕРИАЛЬНЫХ И НЕМАТЕРИАЛЬНЫХ АКТИВОВ</t>
  </si>
  <si>
    <t>1 14 06000 00 0000 430</t>
  </si>
  <si>
    <t>Доходы от продажи земельных участков, находящихся в государственной и муниципальной собственности ( за исключением земельных участков автономных учреждений)</t>
  </si>
  <si>
    <t>1 15 00000 00 0000 000</t>
  </si>
  <si>
    <t>АДМИНИСТРАЦИВНЫЕ ПЛАТЕЖИ И СБОРЫ</t>
  </si>
  <si>
    <t>1 15 02000 00 0000 140</t>
  </si>
  <si>
    <t>Платежи, взимаемые государственными и муниципальными организациями за выполнение определенных функций</t>
  </si>
  <si>
    <t>2 00 00000 00 0000 000</t>
  </si>
  <si>
    <t>БЕЗВОЗМЕЗДНЫЕ ПОСТУПЛЕНИЯ</t>
  </si>
  <si>
    <t>ВСЕГО ДОХОДОВ:</t>
  </si>
  <si>
    <t>Приложение 3</t>
  </si>
  <si>
    <t xml:space="preserve">                      Безвозмездные поступления</t>
  </si>
  <si>
    <t>Безвозмездные поступления</t>
  </si>
  <si>
    <t>2 02 00000 00 0000 000</t>
  </si>
  <si>
    <t xml:space="preserve"> Безвозмездные поступления от других бюджетов бюджетной системы Российской Федерации</t>
  </si>
  <si>
    <t xml:space="preserve"> Дотации бюджетам субъектов Россйиской Федерации и муниципальных образований</t>
  </si>
  <si>
    <t>Субсидии бюджетам бюджетной системы Российской Федерации (межбюджетные субсидии)</t>
  </si>
  <si>
    <t>Прочие субсидии бюджетам поселений</t>
  </si>
  <si>
    <t xml:space="preserve">Субвенции  бюджетам субъектов Россйиской Федерации и муниципальных образований </t>
  </si>
  <si>
    <t>Субвенция бюджетам поселений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</si>
  <si>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субъектов Российской Федерации</t>
  </si>
  <si>
    <t>Прочие безвозмездные поступления в бюджеты поселений</t>
  </si>
  <si>
    <t>Средства субсидии на реализацию областного закона от 14 декабря 2012 года № 95-оз «О содействии развитию на части территории муниципальных образований Ленинградской области иных форм местного самоуправления»</t>
  </si>
  <si>
    <t>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</si>
  <si>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Расходы за счет средств субсидии на реализацию областного закона от 14 декабря 2012 года № 95-оз «О содействии развитию на части территории муниципальных образований Ленинградской области иных форм местного самоуправления»</t>
  </si>
  <si>
    <t>Расходы за счет средств межбюджетных трансфертов на поддержку муниципальных образований по развитию общественной инфраструктуры муниципального значения в Ленинградской области</t>
  </si>
  <si>
    <t>Приложение 1</t>
  </si>
  <si>
    <t>Расходы за счет межбюджетных трансфертов</t>
  </si>
  <si>
    <t>Расходы за счет субсидии на обеспечение выплат стимулирующего характера работникам учреждений культуры</t>
  </si>
  <si>
    <t>Подпрограмма "Жилье для молодежи"</t>
  </si>
  <si>
    <t>Муниципальная программа "Развитие МО Лебяженское городское поселение на период 2015-2020 годы"</t>
  </si>
  <si>
    <t>Подпрограмма "Комплексное развитие системы жилищно-коммунального хозяйства и коммунальной инфраструктуры МО Лебяженское городское поселение"</t>
  </si>
  <si>
    <t>Подпрограмма "Развитие улично-дорожной сети МО Лебяженское городское поселение"</t>
  </si>
  <si>
    <t>Расходы дорожного фонда в рамках подпрограммы  "Развитие улично-дорожной сети МО Лебяженское городское поселение"</t>
  </si>
  <si>
    <t>Подпрограмма "Благоустройство территории  МО Лебяженское городское поселение"</t>
  </si>
  <si>
    <t>Подпрограмма "Развитие молодежной политики, физической культуры и спорта в МО Лебяженское городское поселение"</t>
  </si>
  <si>
    <t>Непрограммные направления деятельности органов местного самоуправления</t>
  </si>
  <si>
    <t>Обеспечение деятельности депутатов представительного органа  муниципального образования</t>
  </si>
  <si>
    <t xml:space="preserve">Мероприятия в рамках  полномочий органов  местного самоуправления </t>
  </si>
  <si>
    <t>Мероприятия по обслуживанию объектов коммунального хозяйства, находящихся в муниципальной собственности</t>
  </si>
  <si>
    <t>Прочие поступления от денежных взысканий (штрафов) и иных сумм в возмещение ущерба</t>
  </si>
  <si>
    <t>240</t>
  </si>
  <si>
    <t>Расходы на выплаты персоналу государственных (муниципальных) органов</t>
  </si>
  <si>
    <t>Реализация функций и полномочий  органов местного самоуправления в рамках непрограммных направлений деятельности</t>
  </si>
  <si>
    <t>Иные закупки товаров, работ и услуг для обеспечения государственных (муниципальных) нужд</t>
  </si>
  <si>
    <t>Публичные нормативные социальные выплаты гражданам</t>
  </si>
  <si>
    <t xml:space="preserve">Расходы на доплаты к пенсиям </t>
  </si>
  <si>
    <t>Расходы на выплаты персоналу казенных учреждений</t>
  </si>
  <si>
    <t>Межбюджетные трансферты по передаче полномочий контрольно-счетного органа</t>
  </si>
  <si>
    <t>Межбюджетные трансферты по передаче полномочий</t>
  </si>
  <si>
    <t>Межбюджетные трансферты по передаче полномочий  по исполнению и контролю за исполнением бюджета поселений</t>
  </si>
  <si>
    <t xml:space="preserve"> Дотации бюджетам поселений на выравнивание бюджетной обеспеченности</t>
  </si>
  <si>
    <t>Подпрограмма "Обеспечение первичных мер пожарной безопасности на территории МО Лебяженское городское поселение"</t>
  </si>
  <si>
    <t xml:space="preserve">Мероприятия на социальные выплаты гражданам за счет средств бюджета МО Лебяженское городское поселение по подпрограмме "Жилье для молодежи"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</si>
  <si>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</si>
  <si>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1 16 000000 00 0000 000</t>
  </si>
  <si>
    <t>Прочие мероприятия в рамках полномочий органов местного самоуправления</t>
  </si>
  <si>
    <t>Обеспечение деятельности аппаратов органов местного самоуправления</t>
  </si>
  <si>
    <t>Обеспечение выполнения отдельных государственных полномочий Ленинградской области в сфере административных правоотношений</t>
  </si>
  <si>
    <t>Реализация мероприятий за счет средств резервного фонда</t>
  </si>
  <si>
    <t>Муниципальная программа "Устойчивое развитие территории МО Лебяженское городское поселение на период 2015-2020 годы"</t>
  </si>
  <si>
    <t xml:space="preserve">Подпрограмма "Создание условий для организации досуга и обеспечение жителей МО Лебяженское городское поселение услугами организаций культуры  на 2015-2020 годы"  </t>
  </si>
  <si>
    <t>Мероприятия по обслуживанию объектов жилищного хозяйства, находящихся в муниципальной собственности</t>
  </si>
  <si>
    <t>Социальные выплаты гражданам, кроме публичных нормативных социальных выплат</t>
  </si>
  <si>
    <t>Прочие расходы в рамках полномочий органов местного самоуправления</t>
  </si>
  <si>
    <t>Предоставление субсидии на финансовое обеспечение деятельности МБУ "ЛХУ", на финансовое обеспечение муниципального задания</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</si>
  <si>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</si>
  <si>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Расходы на выплаты стимулирующего характера работникам культуры </t>
  </si>
  <si>
    <t xml:space="preserve">Мероприятия на социальные выплаты гражданам  по подпрограмме "Жилье для молодежи"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 </t>
  </si>
  <si>
    <t>Межбюджетные трансферты по передаче полномочий  по организации ритуальных услуг и содержанию мест захоронений</t>
  </si>
  <si>
    <t>1 14 02000 00 0000 410</t>
  </si>
  <si>
    <t>0230001070</t>
  </si>
  <si>
    <t>0200000000</t>
  </si>
  <si>
    <t>9900000220</t>
  </si>
  <si>
    <t>9900000200</t>
  </si>
  <si>
    <t>9900071340</t>
  </si>
  <si>
    <t>9900005000</t>
  </si>
  <si>
    <t>9900005010</t>
  </si>
  <si>
    <t>9000000000</t>
  </si>
  <si>
    <t>0210000000</t>
  </si>
  <si>
    <t>0210001030</t>
  </si>
  <si>
    <t>9900000000</t>
  </si>
  <si>
    <t>9900005020</t>
  </si>
  <si>
    <t>0230000000</t>
  </si>
  <si>
    <t>0230001060</t>
  </si>
  <si>
    <t>9900000280</t>
  </si>
  <si>
    <t>0220000000</t>
  </si>
  <si>
    <t>0220001040</t>
  </si>
  <si>
    <t>9900080020</t>
  </si>
  <si>
    <t>0220001050</t>
  </si>
  <si>
    <t>0250000000</t>
  </si>
  <si>
    <t>0250001090</t>
  </si>
  <si>
    <t>0250001100</t>
  </si>
  <si>
    <t>0250001120</t>
  </si>
  <si>
    <t>0250001130</t>
  </si>
  <si>
    <t>0250001140</t>
  </si>
  <si>
    <t>0250001240</t>
  </si>
  <si>
    <t>9900005040</t>
  </si>
  <si>
    <t>0260000000</t>
  </si>
  <si>
    <t>0260001150</t>
  </si>
  <si>
    <t>0270000000</t>
  </si>
  <si>
    <t>0270000230</t>
  </si>
  <si>
    <t>0270001160</t>
  </si>
  <si>
    <t>0270001170</t>
  </si>
  <si>
    <t>0270001230</t>
  </si>
  <si>
    <t>9900080000</t>
  </si>
  <si>
    <t>9900080010</t>
  </si>
  <si>
    <t>0100000000</t>
  </si>
  <si>
    <t>0110001010</t>
  </si>
  <si>
    <t>0120000000</t>
  </si>
  <si>
    <t>0120001020</t>
  </si>
  <si>
    <t>Наименование категорий персонала</t>
  </si>
  <si>
    <t>№
строки</t>
  </si>
  <si>
    <r>
      <t xml:space="preserve">Утверждено штатных единиц
на конец 
отчетного 
периода </t>
    </r>
    <r>
      <rPr>
        <vertAlign val="superscript"/>
        <sz val="10"/>
        <rFont val="Times New Roman"/>
        <family val="1"/>
      </rPr>
      <t>1</t>
    </r>
  </si>
  <si>
    <t>Численность работников (без
внешних совместителей), человек</t>
  </si>
  <si>
    <t>фактически
на конец 
отчетного 
периода</t>
  </si>
  <si>
    <r>
      <t xml:space="preserve">среднесписочная
за отчетный 
период </t>
    </r>
    <r>
      <rPr>
        <vertAlign val="superscript"/>
        <sz val="10"/>
        <rFont val="Times New Roman"/>
        <family val="1"/>
      </rPr>
      <t>1</t>
    </r>
  </si>
  <si>
    <t>Государственные должности
Российской Федерации, субъектов
Российской Федерации, 
муниципальные должности</t>
  </si>
  <si>
    <t>Должности государственной гражданской (муниципальной) службы</t>
  </si>
  <si>
    <t xml:space="preserve"> в бюджет  МО  Лебяженское  городское  поселение</t>
  </si>
  <si>
    <t>Исполнение по поступлению доходов</t>
  </si>
  <si>
    <t>Должности, не являющиеся должностями муниципальной службы</t>
  </si>
  <si>
    <t>Численность и оплата труда лиц замещающих муниципальные должности и должности муниципальной службы, должности, не являющиеся должностями муниципальной службы МО Лебяженское городское поселение за 1 квартал 2016 года</t>
  </si>
  <si>
    <t>Должности государственной гражданской (муниципальной) службы (Глава)</t>
  </si>
  <si>
    <t>Должности государственной гражданской (муниципальной) службы (Секретарь административной комиссии)</t>
  </si>
  <si>
    <t>06</t>
  </si>
  <si>
    <t>Приложение 4</t>
  </si>
  <si>
    <t>Всего должностей в соответствии 
со штатным расписанием 
(сумма строк 01 - 05)</t>
  </si>
  <si>
    <t>0240001080</t>
  </si>
  <si>
    <t>0250074390</t>
  </si>
  <si>
    <t>0270070360</t>
  </si>
  <si>
    <t>2 02 40000 00 0000 000</t>
  </si>
  <si>
    <t>2 19 00000 13 0000 000</t>
  </si>
  <si>
    <t>Возврат остатков субсидий,субвенций и иных межбюджетных трансфертов, имеющих целевое назначение, прошлых лет</t>
  </si>
  <si>
    <t>02300S0140</t>
  </si>
  <si>
    <t>02200S0200</t>
  </si>
  <si>
    <t>02500S4390</t>
  </si>
  <si>
    <t>02700S0360</t>
  </si>
  <si>
    <t>Начислено средств
на оплату труда работников 
в отчетном периоде, 
тыс. руб. (нарастающим итогом с начала года, вместе с начислениями)</t>
  </si>
  <si>
    <t>2 0245160 13 0000 150</t>
  </si>
  <si>
    <t>2 02 10000 00 0000 150</t>
  </si>
  <si>
    <t>2 02 15001 13 0000 150</t>
  </si>
  <si>
    <t>2 02 20216 13 0000 150</t>
  </si>
  <si>
    <t>2 02 29999 13 0000 150</t>
  </si>
  <si>
    <t>2 02 30000 00 0000 150</t>
  </si>
  <si>
    <t>2 02 35118 13 0000 150</t>
  </si>
  <si>
    <t>2 02 30024 13 0000 150</t>
  </si>
  <si>
    <t>Межбюджетные транстферты, передаваемые бюджетам для компенсации дополнительных расходов, возникших в результате решений, принятых органами власти другого уровня</t>
  </si>
  <si>
    <t>915</t>
  </si>
  <si>
    <t>Непрограммные расходы</t>
  </si>
  <si>
    <t>Реализация функций и полномочий органов местного самоуправления в рамках непрограммных расходов</t>
  </si>
  <si>
    <t>951</t>
  </si>
  <si>
    <t>9900000210</t>
  </si>
  <si>
    <t>9900080030</t>
  </si>
  <si>
    <t>9900080050</t>
  </si>
  <si>
    <t>Исполнение судебных актов РФ и мировых соглашений по возмещению вреда, причинённого в результате незаконных действий (бездействий) органов местного самоуправления</t>
  </si>
  <si>
    <t>Обеспечение выполнения полномочий по осуществлению первичного воинского учета на территориях, где отсутствуют военные комиссариаты</t>
  </si>
  <si>
    <t>9900051180</t>
  </si>
  <si>
    <t>Мероприятия по обучению, проведению работы с населением, оснащению территорий общего пользования первичными средствами тушения пожаров и противопожарным инвентарем</t>
  </si>
  <si>
    <t>Межбюджетные трансферты по передаче полномочий  на участие в предупреждении и ликвидации последствий чрезвычайных ситуаций в границах поселений;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поселений</t>
  </si>
  <si>
    <t>Мероприятия в топливно-энергетической области</t>
  </si>
  <si>
    <t>Мероприятия по ремонту автомобильных дорог общего пользования местного значения, включая проезды к дворовым территориям многоквартирных домов, разработка проетно-сметной документации, паспортизация.</t>
  </si>
  <si>
    <t xml:space="preserve">Мероприятия по содержанию имущества </t>
  </si>
  <si>
    <t>9900080040</t>
  </si>
  <si>
    <t>Мероприятия по содержанию имущества в рамках подпрограммы  "Комплексное развитие системы жилищно-коммунального хозяйства и коммунальной инфраструктуры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</si>
  <si>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 xml:space="preserve">Мероприятия по обслуживанию объектов коммунального хозяйства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</si>
  <si>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</si>
  <si>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520 15 03</t>
  </si>
  <si>
    <t>Инвестиции в объекты капитального строительства объектов газификации ( в том числе проектно-изыскательные работы) собственности муниципальных образований, включенных в подпрограмму "Газификация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</si>
  <si>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0240000000</t>
  </si>
  <si>
    <t xml:space="preserve">Мероприятия по энергосбережению и энергоэффективности </t>
  </si>
  <si>
    <t>Ремонт автомобильных дорог общего пользования местного значения, включая проезды к дворовым территориям многоквартирных домов, разработка проектно-сметной документации, паспортизация в рамках подпрограммы  "Развитие улично-дорожной сети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</si>
  <si>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0230106</t>
  </si>
  <si>
    <t xml:space="preserve">Мероприятия по обустройству и содержанию пешеходных зон и автомобильных дорог общего пользования местного значения, включая проезды к дворовым территориям многоквартирных домов </t>
  </si>
  <si>
    <t xml:space="preserve">Мероприятия по уличному освещению по подпрограмме </t>
  </si>
  <si>
    <t>Мероприятия по организации системы сбора и удаления ТКО, ТБО и КГО</t>
  </si>
  <si>
    <t>Мероприятия по озеленению и уборке аварийных деревьев и кустарников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</si>
  <si>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содержанию мест захоронения</t>
  </si>
  <si>
    <t xml:space="preserve">Мероприятия по содержанию и обустройству территории поселения элементами малых архитектурных форм, детскими и спортивными игровыми комплексами </t>
  </si>
  <si>
    <t>Мероприятия по поддержке местных инициатив граждан,  по развитию части территорий муниципального образования</t>
  </si>
  <si>
    <t>Мероприятия по поддержке местных инициатив граждан,  по развитию части территорий муниципального образования в рамках подпрограммы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</si>
  <si>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02500S4770</t>
  </si>
  <si>
    <t xml:space="preserve">Мероприятия по поддержке местных инициатив граждан,  по развитию части территорий муниципального образования </t>
  </si>
  <si>
    <t>0250070880</t>
  </si>
  <si>
    <t>Предоставление субсидии на финансовое обеспечение деятельности МБУ "ЛХУ"</t>
  </si>
  <si>
    <t>Мероприятия по бухгалтерскому сопровожденнию бюджетного учреждения</t>
  </si>
  <si>
    <t>9900080060</t>
  </si>
  <si>
    <t>Мероприятия в рамках подпрограммы  "Развитие молодежной политики, физической культуры и спорта в МО Лебяженское городское поселение"</t>
  </si>
  <si>
    <t>Расходы на обеспечение деятельности казенных учреждений в рамках подпрограммы"Создание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</si>
  <si>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Исполнение судебных актов РФ и мировых соглашений по возмещению прчененного вреда</t>
  </si>
  <si>
    <t xml:space="preserve">Мероприятия по организации отдыха и занятости подростков и молодежи в каникулярное время </t>
  </si>
  <si>
    <t xml:space="preserve"> Организация культурно-массовых мероприятий и праздников</t>
  </si>
  <si>
    <t>Мероприятие по проектированию и строительству ДК на 300 мест в Лебяженском городском поселении Ломоносовского района Ленинградской области</t>
  </si>
  <si>
    <t xml:space="preserve">Расходы на обеспечение деятельности казенных учреждений по библиотечному обслуживанию населения МО Лебяженское городское поселение </t>
  </si>
  <si>
    <t>027007036</t>
  </si>
  <si>
    <t>Муниципальная программа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2017-2020 годы"</t>
  </si>
  <si>
    <t>0110000000</t>
  </si>
  <si>
    <t>0110070750</t>
  </si>
  <si>
    <t>Мероприятия на социальные выплаты гражданам за счет средств бюджета МО Лебяженское городское поселение по подпрограмме "Поддержка граждан, нуждающихся в улучшении жилищных условий, на основе принципов ипотечного кредитования в Ленинградской области"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t>
  </si>
  <si>
    <t xml:space="preserve">Мероприятия на социальные выплаты гражданам за счет средств бюджета МО Лебяженское городское поселение по подпрограмме "Поддержка граждан, нуждающихся в улучшении жилищных условий на основе принципов ипотечного кредитования"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2017-2020 годы" </t>
  </si>
  <si>
    <t>Гл</t>
  </si>
  <si>
    <t>3</t>
  </si>
  <si>
    <t>4</t>
  </si>
  <si>
    <t>Местная администрация МО Лебяженское городское поселение</t>
  </si>
  <si>
    <t>2 02 49999 13 0000 150</t>
  </si>
  <si>
    <t>2 02 45550 13 0000 150</t>
  </si>
  <si>
    <t>2 02 45160 13 0000 150</t>
  </si>
  <si>
    <t>Межбюджетные трансферты, передаваемые бюджетам для компенсации дополгительных расходов, возникших в результате решений, принятых органами власти другого уровня</t>
  </si>
  <si>
    <t>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</si>
  <si>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Прочие межбюджетные трансферты, передаваемые бюджетам городских поселений</t>
  </si>
  <si>
    <t>2 02 20000 00 0000 150</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</si>
  <si>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Лебяженское городское поселение</t>
  </si>
  <si>
    <t>Исполнение по расходам бюджета</t>
  </si>
  <si>
    <t>за первое полугодие  2020 года</t>
  </si>
  <si>
    <t>Бюджетные назначения на  2020  (тысяч рублей)</t>
  </si>
  <si>
    <t>Исполнение на  01.07.2020 (тысяч рублей)</t>
  </si>
  <si>
    <t>Процент исполнения на 01.07.2020</t>
  </si>
  <si>
    <t xml:space="preserve">  за  первое полугодие  2020 года</t>
  </si>
  <si>
    <t>Бюджетные назначения на  2020        (тысяч рублей)</t>
  </si>
  <si>
    <t xml:space="preserve">                  за  первое полугодие 2020 года</t>
  </si>
  <si>
    <t>Бюджетные назначения на  2020         (тысяч рублей)</t>
  </si>
  <si>
    <t>2 02 27112 13 0000 150</t>
  </si>
  <si>
    <t>Субсидии бюджетам городских поселений на софинансирование капитальных вложений в объекты муниципальной собственности</t>
  </si>
  <si>
    <t>2 07 05030 13 0000 180</t>
  </si>
  <si>
    <t>Отчисления от акцизов автомобильный и прямогонный бензин, дизельное топливо, моторные масла для дизельных и (или) карбюраторных (инжекторных) двигателей, производимым на территории Российской Федерации</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</si>
  <si>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</si>
  <si>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(или)земельных участков, государственная собственность на которые не разграничена и которые расположены в границах городских поселений</t>
  </si>
  <si>
    <t>Исполнение судебных актов РФ и мировых соглашений по возмещению причиненного вреда</t>
  </si>
  <si>
    <t>Уплата налогов сборов и иных платежей</t>
  </si>
  <si>
    <t>02300S4840</t>
  </si>
  <si>
    <t>Мероприятия по созданию мест (площадок) накопления ТКО, ТБО</t>
  </si>
  <si>
    <t>02500S4790</t>
  </si>
  <si>
    <t>02500S4660</t>
  </si>
  <si>
    <t>02700S4230</t>
  </si>
  <si>
    <t>к решению №75  от 04.08.2020 г.</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</si>
</sst>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0000"/>
    <numFmt numFmtId="181" formatCode="0.000000"/>
    <numFmt numFmtId="182" formatCode="0.00000"/>
    <numFmt numFmtId="183" formatCode="0.0000"/>
    <numFmt numFmtId="184" formatCode="0.000"/>
    <numFmt numFmtId="185" formatCode="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_(&quot;$&quot;* #,##0.00_);_(&quot;$&quot;* \(#,##0.00\);_(&quot;$&quot;* &quot;-&quot;??_);_(@_)"/>
    <numFmt numFmtId="191" formatCode="_(&quot;$&quot;* #,##0_);_(&quot;$&quot;* \(#,##0\);_(&quot;$&quot;* &quot;-&quot;_);_(@_)"/>
    <numFmt numFmtId="192" formatCode="_(* #,##0.00_);_(* \(#,##0.00\);_(* &quot;-&quot;??_);_(@_)"/>
    <numFmt numFmtId="193" formatCode="_(* #,##0_);_(* \(#,##0\);_(* &quot;-&quot;_);_(@_)"/>
    <numFmt numFmtId="194" formatCode="mmm/yyyy"/>
    <numFmt numFmtId="195" formatCode="_-* #,##0.0_р_._-;\-* #,##0.0_р_._-;_-* &quot;-&quot;??_р_._-;_-@_-"/>
    <numFmt numFmtId="196" formatCode="_-* #,##0_р_._-;\-* #,##0_р_._-;_-* &quot;-&quot;??_р_._-;_-@_-"/>
    <numFmt numFmtId="197" formatCode="#,##0_р_.;[Red]#,##0_р_."/>
    <numFmt numFmtId="198" formatCode="0;[Red]0"/>
    <numFmt numFmtId="199" formatCode="0;[Black]0"/>
    <numFmt numFmtId="200" formatCode="0000"/>
    <numFmt numFmtId="201" formatCode="000"/>
    <numFmt numFmtId="202" formatCode="_-* #,##0.000_р_._-;\-* #,##0.000_р_._-;_-* &quot;-&quot;??_р_._-;_-@_-"/>
    <numFmt numFmtId="203" formatCode=";;"/>
    <numFmt numFmtId="204" formatCode="0000000"/>
    <numFmt numFmtId="205" formatCode="#,##0.0"/>
    <numFmt numFmtId="206" formatCode="[$-FC19]d\ mmmm\ yyyy\ &quot;г.&quot;"/>
    <numFmt numFmtId="207" formatCode="?"/>
    <numFmt numFmtId="208" formatCode="#,##0.0000"/>
    <numFmt numFmtId="209" formatCode="0\2\2000\10\50"/>
    <numFmt numFmtId="210" formatCode="000000"/>
  </numFmts>
  <fonts count="42">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MS Sans Serif"/>
      <family val="2"/>
    </font>
    <font>
      <sz val="10"/>
      <name val="MS Sans Serif"/>
      <family val="2"/>
    </font>
    <font>
      <u val="single"/>
      <sz val="10"/>
      <color indexed="14"/>
      <name val="MS Sans Serif"/>
      <family val="2"/>
    </font>
    <font>
      <sz val="12"/>
      <name val="Times New Roman"/>
      <family val="1"/>
    </font>
    <font>
      <b/>
      <sz val="12"/>
      <name val="Times New Roman"/>
      <family val="1"/>
    </font>
    <font>
      <sz val="11"/>
      <name val="Times New Roman"/>
      <family val="1"/>
    </font>
    <font>
      <sz val="10"/>
      <name val="Times New Roman"/>
      <family val="1"/>
    </font>
    <font>
      <vertAlign val="superscript"/>
      <sz val="10"/>
      <name val="Times New Roman"/>
      <family val="1"/>
    </font>
    <font>
      <i/>
      <sz val="8"/>
      <color indexed="9"/>
      <name val="Times New Roman"/>
      <family val="1"/>
    </font>
    <font>
      <sz val="8"/>
      <name val="Times New Roman"/>
      <family val="1"/>
    </font>
    <font>
      <sz val="9"/>
      <name val="Times New Roman"/>
      <family val="1"/>
    </font>
    <font>
      <b/>
      <sz val="9"/>
      <name val="Times New Roman"/>
      <family val="1"/>
    </font>
    <font>
      <sz val="9"/>
      <color indexed="8"/>
      <name val="Times New Roman"/>
      <family val="1"/>
    </font>
    <font>
      <b/>
      <sz val="8"/>
      <name val="Times New Roman"/>
      <family val="1"/>
    </font>
    <font>
      <sz val="8"/>
      <color indexed="8"/>
      <name val="Times New Roman"/>
      <family val="1"/>
    </font>
    <font>
      <b/>
      <sz val="8"/>
      <color indexed="8"/>
      <name val="Times New Roman"/>
      <family val="1"/>
    </font>
    <font>
      <b/>
      <i/>
      <sz val="8"/>
      <color indexed="8"/>
      <name val="Times New Roman"/>
      <family val="1"/>
    </font>
    <font>
      <sz val="8"/>
      <name val="Arial Cyr"/>
      <family val="0"/>
    </font>
    <font>
      <b/>
      <sz val="8"/>
      <name val="Arial Cyr"/>
      <family val="0"/>
    </font>
    <font>
      <b/>
      <sz val="10"/>
      <name val="Arial Cyr"/>
      <family val="0"/>
    </font>
    <font>
      <b/>
      <sz val="10"/>
      <name val="Times New Roman"/>
      <family val="1"/>
    </font>
    <font>
      <sz val="11"/>
      <name val="Arial Cyr"/>
      <family val="0"/>
    </font>
    <font>
      <sz val="10"/>
      <color indexed="8"/>
      <name val="Times New Roman"/>
      <family val="1"/>
    </font>
    <font>
      <sz val="11"/>
      <color theme="1"/>
      <name val="Calibri"/>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color indexed="63"/>
      </bottom>
    </border>
    <border>
      <left style="medium"/>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style="medium"/>
      <top style="medium"/>
      <bottom style="thin"/>
    </border>
    <border>
      <left style="thin"/>
      <right>
        <color indexed="63"/>
      </right>
      <top style="thin"/>
      <bottom style="thin"/>
    </border>
    <border>
      <left style="thin"/>
      <right style="medium"/>
      <top style="thin"/>
      <bottom style="thin"/>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medium"/>
      <top>
        <color indexed="63"/>
      </top>
      <bottom style="medium"/>
    </border>
    <border>
      <left style="thin"/>
      <right style="thin"/>
      <top>
        <color indexed="63"/>
      </top>
      <bottom>
        <color indexed="63"/>
      </bottom>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style="medium"/>
      <top style="thin"/>
      <bottom>
        <color indexed="63"/>
      </bottom>
    </border>
    <border>
      <left>
        <color indexed="63"/>
      </left>
      <right style="medium"/>
      <top style="thin"/>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7" borderId="1" applyNumberFormat="0" applyAlignment="0" applyProtection="0"/>
    <xf numFmtId="0" fontId="4" fillId="14" borderId="2" applyNumberFormat="0" applyAlignment="0" applyProtection="0"/>
    <xf numFmtId="0" fontId="5" fillId="14" borderId="1" applyNumberFormat="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15" borderId="7" applyNumberFormat="0" applyAlignment="0" applyProtection="0"/>
    <xf numFmtId="0" fontId="11" fillId="0" borderId="0" applyNumberFormat="0" applyFill="0" applyBorder="0" applyAlignment="0" applyProtection="0"/>
    <xf numFmtId="0" fontId="12" fillId="7" borderId="0" applyNumberFormat="0" applyBorder="0" applyAlignment="0" applyProtection="0"/>
    <xf numFmtId="0" fontId="0" fillId="0" borderId="0">
      <alignment/>
      <protection/>
    </xf>
    <xf numFmtId="0" fontId="41" fillId="0" borderId="0">
      <alignment/>
      <protection/>
    </xf>
    <xf numFmtId="0" fontId="0" fillId="0" borderId="0">
      <alignment/>
      <protection/>
    </xf>
    <xf numFmtId="0" fontId="19" fillId="0" borderId="0">
      <alignment/>
      <protection/>
    </xf>
    <xf numFmtId="0" fontId="20" fillId="0" borderId="0" applyNumberFormat="0" applyFill="0" applyBorder="0" applyAlignment="0" applyProtection="0"/>
    <xf numFmtId="0" fontId="13" fillId="16" borderId="0" applyNumberFormat="0" applyBorder="0" applyAlignment="0" applyProtection="0"/>
    <xf numFmtId="0" fontId="14"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7" borderId="0" applyNumberFormat="0" applyBorder="0" applyAlignment="0" applyProtection="0"/>
  </cellStyleXfs>
  <cellXfs count="233">
    <xf numFmtId="0" fontId="0" fillId="0" borderId="0" xfId="0" applyAlignment="1">
      <alignment/>
    </xf>
    <xf numFmtId="0" fontId="21" fillId="0" borderId="0" xfId="0" applyFont="1" applyAlignment="1">
      <alignment/>
    </xf>
    <xf numFmtId="0" fontId="21" fillId="0" borderId="0" xfId="0" applyFont="1" applyFill="1" applyAlignment="1">
      <alignment/>
    </xf>
    <xf numFmtId="0" fontId="21" fillId="0" borderId="0" xfId="0" applyFont="1" applyBorder="1" applyAlignment="1">
      <alignment horizontal="center" vertical="center"/>
    </xf>
    <xf numFmtId="0" fontId="22" fillId="0" borderId="0" xfId="0" applyFont="1" applyAlignment="1">
      <alignment horizontal="center" vertical="center"/>
    </xf>
    <xf numFmtId="0" fontId="22" fillId="0" borderId="0" xfId="0" applyFont="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xf>
    <xf numFmtId="0" fontId="21" fillId="0" borderId="12" xfId="0" applyFont="1" applyBorder="1" applyAlignment="1">
      <alignment/>
    </xf>
    <xf numFmtId="0" fontId="21" fillId="0" borderId="13" xfId="0" applyFont="1" applyBorder="1" applyAlignment="1">
      <alignment/>
    </xf>
    <xf numFmtId="0" fontId="21" fillId="0" borderId="14" xfId="0" applyFont="1" applyBorder="1" applyAlignment="1">
      <alignment horizontal="center" vertical="center"/>
    </xf>
    <xf numFmtId="185" fontId="21" fillId="0" borderId="0" xfId="0" applyNumberFormat="1" applyFont="1" applyAlignment="1">
      <alignment/>
    </xf>
    <xf numFmtId="0" fontId="22" fillId="0" borderId="0" xfId="0" applyFont="1" applyAlignment="1">
      <alignment/>
    </xf>
    <xf numFmtId="0" fontId="21" fillId="0" borderId="15" xfId="0" applyFont="1" applyBorder="1" applyAlignment="1">
      <alignment horizontal="center" vertical="center"/>
    </xf>
    <xf numFmtId="0" fontId="24" fillId="0" borderId="0" xfId="0" applyFont="1" applyAlignment="1">
      <alignment/>
    </xf>
    <xf numFmtId="205" fontId="21" fillId="0" borderId="16" xfId="56" applyNumberFormat="1" applyFont="1" applyBorder="1" applyAlignment="1">
      <alignment horizontal="center" vertical="top" wrapText="1"/>
      <protection/>
    </xf>
    <xf numFmtId="0" fontId="21" fillId="0" borderId="12" xfId="0" applyFont="1" applyBorder="1" applyAlignment="1">
      <alignment horizontal="center"/>
    </xf>
    <xf numFmtId="0" fontId="24" fillId="0" borderId="0" xfId="0" applyFont="1" applyBorder="1" applyAlignment="1">
      <alignment horizontal="left" vertical="top" wrapText="1"/>
    </xf>
    <xf numFmtId="200" fontId="24" fillId="0" borderId="0" xfId="0" applyNumberFormat="1" applyFont="1" applyBorder="1" applyAlignment="1">
      <alignment horizontal="center" vertical="top" wrapText="1"/>
    </xf>
    <xf numFmtId="205" fontId="24" fillId="0" borderId="0" xfId="0" applyNumberFormat="1" applyFont="1" applyBorder="1" applyAlignment="1">
      <alignment horizontal="right" vertical="top" wrapText="1"/>
    </xf>
    <xf numFmtId="0" fontId="24" fillId="0" borderId="0" xfId="0" applyFont="1" applyAlignment="1">
      <alignment horizontal="right" vertical="top" wrapText="1"/>
    </xf>
    <xf numFmtId="0" fontId="0" fillId="0" borderId="0" xfId="0" applyAlignment="1">
      <alignment wrapText="1"/>
    </xf>
    <xf numFmtId="0" fontId="24" fillId="0" borderId="17" xfId="0" applyFont="1" applyBorder="1" applyAlignment="1">
      <alignment/>
    </xf>
    <xf numFmtId="0" fontId="24" fillId="0" borderId="17" xfId="0" applyFont="1" applyBorder="1" applyAlignment="1">
      <alignment wrapText="1"/>
    </xf>
    <xf numFmtId="205" fontId="28" fillId="0" borderId="16" xfId="56" applyNumberFormat="1" applyFont="1" applyBorder="1" applyAlignment="1">
      <alignment horizontal="center" vertical="top" wrapText="1"/>
      <protection/>
    </xf>
    <xf numFmtId="4" fontId="29" fillId="14" borderId="18" xfId="64" applyNumberFormat="1" applyFont="1" applyFill="1" applyBorder="1" applyAlignment="1">
      <alignment horizontal="center" vertical="top" wrapText="1"/>
    </xf>
    <xf numFmtId="0" fontId="31" fillId="14" borderId="19" xfId="56" applyFont="1" applyFill="1" applyBorder="1" applyAlignment="1">
      <alignment horizontal="left" vertical="top" wrapText="1"/>
      <protection/>
    </xf>
    <xf numFmtId="49" fontId="31" fillId="14" borderId="19" xfId="56" applyNumberFormat="1" applyFont="1" applyFill="1" applyBorder="1" applyAlignment="1">
      <alignment horizontal="center" vertical="top" wrapText="1"/>
      <protection/>
    </xf>
    <xf numFmtId="201" fontId="31" fillId="14" borderId="19" xfId="56" applyNumberFormat="1" applyFont="1" applyFill="1" applyBorder="1" applyAlignment="1">
      <alignment horizontal="center" vertical="top" wrapText="1"/>
      <protection/>
    </xf>
    <xf numFmtId="205" fontId="31" fillId="14" borderId="19" xfId="64" applyNumberFormat="1" applyFont="1" applyFill="1" applyBorder="1" applyAlignment="1">
      <alignment horizontal="center" vertical="top" wrapText="1"/>
    </xf>
    <xf numFmtId="0" fontId="27" fillId="14" borderId="19" xfId="56" applyFont="1" applyFill="1" applyBorder="1" applyAlignment="1">
      <alignment horizontal="left" vertical="top" wrapText="1"/>
      <protection/>
    </xf>
    <xf numFmtId="49" fontId="27" fillId="14" borderId="19" xfId="56" applyNumberFormat="1" applyFont="1" applyFill="1" applyBorder="1" applyAlignment="1">
      <alignment horizontal="center" vertical="top" wrapText="1"/>
      <protection/>
    </xf>
    <xf numFmtId="205" fontId="27" fillId="14" borderId="19" xfId="64" applyNumberFormat="1" applyFont="1" applyFill="1" applyBorder="1" applyAlignment="1">
      <alignment horizontal="center" vertical="top" wrapText="1"/>
    </xf>
    <xf numFmtId="201" fontId="27" fillId="14" borderId="19" xfId="56" applyNumberFormat="1" applyFont="1" applyFill="1" applyBorder="1" applyAlignment="1">
      <alignment horizontal="center" vertical="top" wrapText="1"/>
      <protection/>
    </xf>
    <xf numFmtId="0" fontId="32" fillId="14" borderId="19" xfId="55" applyFont="1" applyFill="1" applyBorder="1" applyAlignment="1">
      <alignment horizontal="left" wrapText="1" shrinkToFit="1"/>
      <protection/>
    </xf>
    <xf numFmtId="2" fontId="32" fillId="14" borderId="19" xfId="55" applyNumberFormat="1" applyFont="1" applyFill="1" applyBorder="1" applyAlignment="1">
      <alignment horizontal="left" wrapText="1" shrinkToFit="1"/>
      <protection/>
    </xf>
    <xf numFmtId="2" fontId="33" fillId="14" borderId="19" xfId="55" applyNumberFormat="1" applyFont="1" applyFill="1" applyBorder="1" applyAlignment="1">
      <alignment horizontal="left" wrapText="1" shrinkToFit="1"/>
      <protection/>
    </xf>
    <xf numFmtId="0" fontId="33" fillId="14" borderId="19" xfId="55" applyFont="1" applyFill="1" applyBorder="1" applyAlignment="1">
      <alignment horizontal="left" wrapText="1" shrinkToFit="1"/>
      <protection/>
    </xf>
    <xf numFmtId="185" fontId="31" fillId="14" borderId="19" xfId="64" applyNumberFormat="1" applyFont="1" applyFill="1" applyBorder="1" applyAlignment="1">
      <alignment horizontal="center" vertical="top" wrapText="1"/>
    </xf>
    <xf numFmtId="2" fontId="32" fillId="0" borderId="19" xfId="55" applyNumberFormat="1" applyFont="1" applyFill="1" applyBorder="1" applyAlignment="1">
      <alignment horizontal="left" wrapText="1" shrinkToFit="1"/>
      <protection/>
    </xf>
    <xf numFmtId="0" fontId="31" fillId="14" borderId="19" xfId="56" applyFont="1" applyFill="1" applyBorder="1" applyAlignment="1">
      <alignment horizontal="center" vertical="center" wrapText="1"/>
      <protection/>
    </xf>
    <xf numFmtId="49" fontId="31" fillId="14" borderId="19" xfId="56" applyNumberFormat="1" applyFont="1" applyFill="1" applyBorder="1" applyAlignment="1">
      <alignment horizontal="center" vertical="center" wrapText="1"/>
      <protection/>
    </xf>
    <xf numFmtId="204" fontId="31" fillId="14" borderId="19" xfId="56" applyNumberFormat="1" applyFont="1" applyFill="1" applyBorder="1" applyAlignment="1">
      <alignment horizontal="center" vertical="center" wrapText="1"/>
      <protection/>
    </xf>
    <xf numFmtId="201" fontId="31" fillId="14" borderId="19" xfId="56" applyNumberFormat="1" applyFont="1" applyFill="1" applyBorder="1" applyAlignment="1">
      <alignment horizontal="center" vertical="center" wrapText="1"/>
      <protection/>
    </xf>
    <xf numFmtId="1" fontId="27" fillId="14" borderId="19" xfId="56" applyNumberFormat="1" applyFont="1" applyFill="1" applyBorder="1" applyAlignment="1">
      <alignment horizontal="center" vertical="top" wrapText="1"/>
      <protection/>
    </xf>
    <xf numFmtId="0" fontId="27" fillId="14" borderId="19" xfId="56" applyNumberFormat="1" applyFont="1" applyFill="1" applyBorder="1" applyAlignment="1">
      <alignment horizontal="center" vertical="top" wrapText="1"/>
      <protection/>
    </xf>
    <xf numFmtId="3" fontId="27" fillId="14" borderId="19" xfId="64" applyNumberFormat="1" applyFont="1" applyFill="1" applyBorder="1" applyAlignment="1">
      <alignment horizontal="center" vertical="top" wrapText="1"/>
    </xf>
    <xf numFmtId="1" fontId="31" fillId="14" borderId="19" xfId="56" applyNumberFormat="1" applyFont="1" applyFill="1" applyBorder="1" applyAlignment="1">
      <alignment horizontal="center" vertical="top" wrapText="1"/>
      <protection/>
    </xf>
    <xf numFmtId="204" fontId="27" fillId="14" borderId="19" xfId="56" applyNumberFormat="1" applyFont="1" applyFill="1" applyBorder="1" applyAlignment="1">
      <alignment horizontal="center" vertical="top" wrapText="1"/>
      <protection/>
    </xf>
    <xf numFmtId="0" fontId="21" fillId="14" borderId="0" xfId="56" applyFont="1" applyFill="1">
      <alignment/>
      <protection/>
    </xf>
    <xf numFmtId="0" fontId="35" fillId="14" borderId="0" xfId="0" applyFont="1" applyFill="1" applyAlignment="1">
      <alignment/>
    </xf>
    <xf numFmtId="49" fontId="27" fillId="14" borderId="0" xfId="56" applyNumberFormat="1" applyFont="1" applyFill="1">
      <alignment/>
      <protection/>
    </xf>
    <xf numFmtId="4" fontId="27" fillId="14" borderId="0" xfId="56" applyNumberFormat="1" applyFont="1" applyFill="1">
      <alignment/>
      <protection/>
    </xf>
    <xf numFmtId="0" fontId="0" fillId="14" borderId="0" xfId="0" applyFill="1" applyAlignment="1">
      <alignment/>
    </xf>
    <xf numFmtId="200" fontId="31" fillId="14" borderId="0" xfId="56" applyNumberFormat="1" applyFont="1" applyFill="1" applyBorder="1" applyAlignment="1">
      <alignment horizontal="center" vertical="top"/>
      <protection/>
    </xf>
    <xf numFmtId="204" fontId="27" fillId="14" borderId="0" xfId="56" applyNumberFormat="1" applyFont="1" applyFill="1">
      <alignment/>
      <protection/>
    </xf>
    <xf numFmtId="0" fontId="27" fillId="14" borderId="0" xfId="56" applyFont="1" applyFill="1">
      <alignment/>
      <protection/>
    </xf>
    <xf numFmtId="4" fontId="31" fillId="14" borderId="0" xfId="56" applyNumberFormat="1" applyFont="1" applyFill="1" applyBorder="1" applyAlignment="1">
      <alignment horizontal="center" vertical="top"/>
      <protection/>
    </xf>
    <xf numFmtId="0" fontId="36" fillId="14" borderId="0" xfId="0" applyFont="1" applyFill="1" applyAlignment="1">
      <alignment vertical="center"/>
    </xf>
    <xf numFmtId="0" fontId="37" fillId="14" borderId="0" xfId="0" applyFont="1" applyFill="1" applyAlignment="1">
      <alignment vertical="center"/>
    </xf>
    <xf numFmtId="0" fontId="21" fillId="14" borderId="0" xfId="56" applyFont="1" applyFill="1" applyAlignment="1">
      <alignment wrapText="1"/>
      <protection/>
    </xf>
    <xf numFmtId="0" fontId="21" fillId="14" borderId="0" xfId="56" applyFont="1" applyFill="1" applyAlignment="1">
      <alignment vertical="top" wrapText="1"/>
      <protection/>
    </xf>
    <xf numFmtId="0" fontId="21" fillId="14" borderId="0" xfId="56" applyFont="1" applyFill="1" applyBorder="1">
      <alignment/>
      <protection/>
    </xf>
    <xf numFmtId="0" fontId="37" fillId="14" borderId="0" xfId="0" applyFont="1" applyFill="1" applyAlignment="1">
      <alignment/>
    </xf>
    <xf numFmtId="49" fontId="21" fillId="14" borderId="0" xfId="56" applyNumberFormat="1" applyFont="1" applyFill="1">
      <alignment/>
      <protection/>
    </xf>
    <xf numFmtId="204" fontId="21" fillId="14" borderId="0" xfId="56" applyNumberFormat="1" applyFont="1" applyFill="1">
      <alignment/>
      <protection/>
    </xf>
    <xf numFmtId="4" fontId="21" fillId="14" borderId="0" xfId="56" applyNumberFormat="1" applyFont="1" applyFill="1">
      <alignment/>
      <protection/>
    </xf>
    <xf numFmtId="0" fontId="38" fillId="0" borderId="0" xfId="0" applyFont="1" applyAlignment="1">
      <alignment horizontal="center"/>
    </xf>
    <xf numFmtId="0" fontId="24" fillId="0" borderId="10" xfId="0" applyFont="1" applyBorder="1" applyAlignment="1">
      <alignment wrapText="1"/>
    </xf>
    <xf numFmtId="0" fontId="24" fillId="0" borderId="20" xfId="0" applyFont="1" applyBorder="1" applyAlignment="1">
      <alignment/>
    </xf>
    <xf numFmtId="205" fontId="24" fillId="0" borderId="16" xfId="56" applyNumberFormat="1" applyFont="1" applyBorder="1" applyAlignment="1">
      <alignment horizontal="center" vertical="top" wrapText="1"/>
      <protection/>
    </xf>
    <xf numFmtId="0" fontId="24" fillId="0" borderId="12" xfId="0" applyFont="1" applyBorder="1" applyAlignment="1">
      <alignment/>
    </xf>
    <xf numFmtId="0" fontId="24" fillId="0" borderId="21" xfId="0" applyFont="1" applyBorder="1" applyAlignment="1">
      <alignment/>
    </xf>
    <xf numFmtId="0" fontId="24" fillId="0" borderId="22" xfId="0" applyFont="1" applyBorder="1" applyAlignment="1">
      <alignment horizontal="center"/>
    </xf>
    <xf numFmtId="0" fontId="24" fillId="0" borderId="15" xfId="0" applyFont="1" applyBorder="1" applyAlignment="1">
      <alignment horizontal="center"/>
    </xf>
    <xf numFmtId="0" fontId="24" fillId="0" borderId="0" xfId="0" applyFont="1" applyBorder="1" applyAlignment="1">
      <alignment horizontal="center" vertical="center" wrapText="1"/>
    </xf>
    <xf numFmtId="0" fontId="24" fillId="0" borderId="23" xfId="0" applyFont="1" applyBorder="1" applyAlignment="1">
      <alignment horizontal="center"/>
    </xf>
    <xf numFmtId="0" fontId="38" fillId="0" borderId="19" xfId="0" applyFont="1" applyBorder="1" applyAlignment="1">
      <alignment vertical="center" wrapText="1"/>
    </xf>
    <xf numFmtId="185" fontId="38" fillId="0" borderId="19" xfId="0" applyNumberFormat="1" applyFont="1" applyBorder="1" applyAlignment="1">
      <alignment/>
    </xf>
    <xf numFmtId="0" fontId="24" fillId="0" borderId="19" xfId="0" applyFont="1" applyBorder="1" applyAlignment="1">
      <alignment vertical="center" wrapText="1"/>
    </xf>
    <xf numFmtId="185" fontId="24" fillId="0" borderId="19" xfId="0" applyNumberFormat="1" applyFont="1" applyBorder="1" applyAlignment="1">
      <alignment/>
    </xf>
    <xf numFmtId="0" fontId="24" fillId="0" borderId="19" xfId="0" applyFont="1" applyBorder="1" applyAlignment="1">
      <alignment wrapText="1"/>
    </xf>
    <xf numFmtId="0" fontId="24" fillId="0" borderId="19" xfId="0" applyFont="1" applyBorder="1" applyAlignment="1">
      <alignment/>
    </xf>
    <xf numFmtId="0" fontId="24" fillId="0" borderId="19" xfId="0" applyFont="1" applyFill="1" applyBorder="1" applyAlignment="1">
      <alignment vertical="center" wrapText="1"/>
    </xf>
    <xf numFmtId="185" fontId="24" fillId="0" borderId="19" xfId="0" applyNumberFormat="1" applyFont="1" applyFill="1" applyBorder="1" applyAlignment="1">
      <alignment/>
    </xf>
    <xf numFmtId="0" fontId="38" fillId="0" borderId="19" xfId="0" applyFont="1" applyFill="1" applyBorder="1" applyAlignment="1">
      <alignment vertical="center" wrapText="1"/>
    </xf>
    <xf numFmtId="185" fontId="38" fillId="0" borderId="19" xfId="0" applyNumberFormat="1" applyFont="1" applyFill="1" applyBorder="1" applyAlignment="1">
      <alignment/>
    </xf>
    <xf numFmtId="0" fontId="38" fillId="0" borderId="0" xfId="0" applyFont="1" applyAlignment="1">
      <alignment/>
    </xf>
    <xf numFmtId="0" fontId="24" fillId="0" borderId="0" xfId="0" applyFont="1" applyBorder="1" applyAlignment="1">
      <alignment/>
    </xf>
    <xf numFmtId="0" fontId="24" fillId="0" borderId="0" xfId="0" applyFont="1" applyBorder="1" applyAlignment="1">
      <alignment horizontal="center"/>
    </xf>
    <xf numFmtId="0" fontId="24" fillId="0" borderId="0" xfId="0" applyFont="1" applyBorder="1" applyAlignment="1">
      <alignment wrapText="1"/>
    </xf>
    <xf numFmtId="0" fontId="24" fillId="0" borderId="0" xfId="0" applyFont="1" applyBorder="1" applyAlignment="1">
      <alignment horizontal="left" vertical="center" wrapText="1"/>
    </xf>
    <xf numFmtId="49" fontId="38" fillId="0" borderId="0" xfId="0" applyNumberFormat="1" applyFont="1" applyBorder="1" applyAlignment="1">
      <alignment/>
    </xf>
    <xf numFmtId="0" fontId="38" fillId="0" borderId="0" xfId="0" applyFont="1" applyBorder="1" applyAlignment="1">
      <alignment horizontal="left" vertical="center" wrapText="1"/>
    </xf>
    <xf numFmtId="185" fontId="38" fillId="0" borderId="0" xfId="0" applyNumberFormat="1" applyFont="1" applyBorder="1" applyAlignment="1">
      <alignment/>
    </xf>
    <xf numFmtId="49" fontId="24" fillId="0" borderId="0" xfId="0" applyNumberFormat="1" applyFont="1" applyBorder="1" applyAlignment="1">
      <alignment/>
    </xf>
    <xf numFmtId="185" fontId="24" fillId="0" borderId="0" xfId="0" applyNumberFormat="1" applyFont="1" applyBorder="1" applyAlignment="1">
      <alignment/>
    </xf>
    <xf numFmtId="49" fontId="24" fillId="0" borderId="0" xfId="0" applyNumberFormat="1" applyFont="1" applyFill="1" applyBorder="1" applyAlignment="1">
      <alignment/>
    </xf>
    <xf numFmtId="0" fontId="24" fillId="0" borderId="0" xfId="0" applyFont="1" applyFill="1" applyBorder="1" applyAlignment="1">
      <alignment horizontal="left" vertical="center" wrapText="1"/>
    </xf>
    <xf numFmtId="185" fontId="24" fillId="0" borderId="0" xfId="0" applyNumberFormat="1" applyFont="1" applyFill="1" applyBorder="1" applyAlignment="1">
      <alignment/>
    </xf>
    <xf numFmtId="0" fontId="24" fillId="0" borderId="19" xfId="0" applyFont="1" applyBorder="1" applyAlignment="1">
      <alignment horizontal="center"/>
    </xf>
    <xf numFmtId="49" fontId="24" fillId="0" borderId="19" xfId="0" applyNumberFormat="1" applyFont="1" applyBorder="1" applyAlignment="1">
      <alignment horizontal="center"/>
    </xf>
    <xf numFmtId="205" fontId="23" fillId="14" borderId="0" xfId="56" applyNumberFormat="1" applyFont="1" applyFill="1" applyBorder="1" applyAlignment="1">
      <alignment horizontal="right" vertical="top" wrapText="1"/>
      <protection/>
    </xf>
    <xf numFmtId="0" fontId="23" fillId="14" borderId="0" xfId="56" applyFont="1" applyFill="1">
      <alignment/>
      <protection/>
    </xf>
    <xf numFmtId="49" fontId="23" fillId="0" borderId="0" xfId="56" applyNumberFormat="1" applyFont="1">
      <alignment/>
      <protection/>
    </xf>
    <xf numFmtId="0" fontId="23" fillId="0" borderId="0" xfId="56" applyFont="1">
      <alignment/>
      <protection/>
    </xf>
    <xf numFmtId="205" fontId="23" fillId="0" borderId="0" xfId="56" applyNumberFormat="1" applyFont="1" applyBorder="1" applyAlignment="1">
      <alignment horizontal="center" vertical="top" wrapText="1"/>
      <protection/>
    </xf>
    <xf numFmtId="0" fontId="23" fillId="0" borderId="0" xfId="56" applyFont="1" applyAlignment="1">
      <alignment vertical="top" wrapText="1"/>
      <protection/>
    </xf>
    <xf numFmtId="0" fontId="23" fillId="0" borderId="0" xfId="0" applyFont="1" applyAlignment="1">
      <alignment/>
    </xf>
    <xf numFmtId="0" fontId="23" fillId="14" borderId="0" xfId="56" applyFont="1" applyFill="1" applyBorder="1" applyAlignment="1">
      <alignment horizontal="left" vertical="top" wrapText="1"/>
      <protection/>
    </xf>
    <xf numFmtId="200" fontId="23" fillId="14" borderId="0" xfId="56" applyNumberFormat="1" applyFont="1" applyFill="1" applyBorder="1" applyAlignment="1">
      <alignment horizontal="center" vertical="top" wrapText="1"/>
      <protection/>
    </xf>
    <xf numFmtId="0" fontId="23" fillId="0" borderId="0" xfId="0" applyFont="1" applyBorder="1" applyAlignment="1">
      <alignment horizontal="left" vertical="top" wrapText="1"/>
    </xf>
    <xf numFmtId="0" fontId="39" fillId="0" borderId="0" xfId="0" applyFont="1" applyAlignment="1">
      <alignment/>
    </xf>
    <xf numFmtId="0" fontId="38" fillId="0" borderId="20" xfId="0" applyFont="1" applyBorder="1" applyAlignment="1">
      <alignment horizontal="left" vertical="top"/>
    </xf>
    <xf numFmtId="185" fontId="38" fillId="0" borderId="10" xfId="0" applyNumberFormat="1" applyFont="1" applyBorder="1" applyAlignment="1">
      <alignment/>
    </xf>
    <xf numFmtId="0" fontId="24" fillId="0" borderId="17" xfId="0" applyFont="1" applyFill="1" applyBorder="1" applyAlignment="1">
      <alignment horizontal="left" vertical="top"/>
    </xf>
    <xf numFmtId="185" fontId="24" fillId="0" borderId="24" xfId="0" applyNumberFormat="1" applyFont="1" applyFill="1" applyBorder="1" applyAlignment="1">
      <alignment/>
    </xf>
    <xf numFmtId="0" fontId="24" fillId="0" borderId="17" xfId="0" applyFont="1" applyBorder="1" applyAlignment="1">
      <alignment horizontal="left" vertical="top"/>
    </xf>
    <xf numFmtId="185" fontId="24" fillId="0" borderId="24" xfId="0" applyNumberFormat="1" applyFont="1" applyBorder="1" applyAlignment="1">
      <alignment/>
    </xf>
    <xf numFmtId="0" fontId="40" fillId="0" borderId="0" xfId="0" applyFont="1" applyBorder="1" applyAlignment="1">
      <alignment vertical="center" wrapText="1"/>
    </xf>
    <xf numFmtId="0" fontId="24" fillId="0" borderId="17" xfId="0" applyFont="1" applyFill="1" applyBorder="1" applyAlignment="1">
      <alignment horizontal="left" vertical="top" wrapText="1"/>
    </xf>
    <xf numFmtId="0" fontId="24" fillId="0" borderId="17" xfId="0" applyFont="1" applyBorder="1" applyAlignment="1">
      <alignment horizontal="left" vertical="top" wrapText="1"/>
    </xf>
    <xf numFmtId="0" fontId="38" fillId="0" borderId="0" xfId="0" applyFont="1" applyBorder="1" applyAlignment="1">
      <alignment horizontal="left" vertical="top"/>
    </xf>
    <xf numFmtId="185" fontId="38" fillId="0" borderId="24" xfId="0" applyNumberFormat="1" applyFont="1" applyBorder="1" applyAlignment="1">
      <alignment/>
    </xf>
    <xf numFmtId="0" fontId="38" fillId="0" borderId="25" xfId="0" applyFont="1" applyBorder="1" applyAlignment="1">
      <alignment horizontal="left" vertical="top"/>
    </xf>
    <xf numFmtId="185" fontId="38" fillId="0" borderId="26" xfId="0" applyNumberFormat="1" applyFont="1" applyBorder="1" applyAlignment="1">
      <alignment/>
    </xf>
    <xf numFmtId="185" fontId="38" fillId="0" borderId="27" xfId="0" applyNumberFormat="1" applyFont="1" applyBorder="1" applyAlignment="1">
      <alignment/>
    </xf>
    <xf numFmtId="185" fontId="24" fillId="0" borderId="28" xfId="0" applyNumberFormat="1" applyFont="1" applyBorder="1" applyAlignment="1">
      <alignment/>
    </xf>
    <xf numFmtId="0" fontId="40" fillId="0" borderId="19" xfId="0" applyFont="1" applyBorder="1" applyAlignment="1">
      <alignment vertical="center" wrapText="1"/>
    </xf>
    <xf numFmtId="4" fontId="28" fillId="14" borderId="18" xfId="64" applyNumberFormat="1" applyFont="1" applyFill="1" applyBorder="1" applyAlignment="1">
      <alignment horizontal="center" vertical="top" wrapText="1"/>
    </xf>
    <xf numFmtId="0" fontId="32" fillId="0" borderId="19" xfId="55" applyFont="1" applyFill="1" applyBorder="1" applyAlignment="1">
      <alignment horizontal="left" wrapText="1" shrinkToFit="1"/>
      <protection/>
    </xf>
    <xf numFmtId="49" fontId="27" fillId="0" borderId="19" xfId="56" applyNumberFormat="1" applyFont="1" applyFill="1" applyBorder="1" applyAlignment="1">
      <alignment horizontal="center" vertical="top" wrapText="1"/>
      <protection/>
    </xf>
    <xf numFmtId="201" fontId="27" fillId="0" borderId="19" xfId="56" applyNumberFormat="1" applyFont="1" applyFill="1" applyBorder="1" applyAlignment="1">
      <alignment horizontal="center" vertical="top" wrapText="1"/>
      <protection/>
    </xf>
    <xf numFmtId="205" fontId="27" fillId="0" borderId="19" xfId="64" applyNumberFormat="1" applyFont="1" applyFill="1" applyBorder="1" applyAlignment="1">
      <alignment horizontal="center" vertical="top" wrapText="1"/>
    </xf>
    <xf numFmtId="0" fontId="27" fillId="0" borderId="0" xfId="56" applyFont="1" applyFill="1">
      <alignment/>
      <protection/>
    </xf>
    <xf numFmtId="4" fontId="29" fillId="0" borderId="18" xfId="64" applyNumberFormat="1" applyFont="1" applyFill="1" applyBorder="1" applyAlignment="1">
      <alignment horizontal="center" vertical="top" wrapText="1"/>
    </xf>
    <xf numFmtId="0" fontId="27" fillId="0" borderId="19" xfId="56" applyFont="1" applyFill="1" applyBorder="1" applyAlignment="1">
      <alignment horizontal="left" vertical="top" wrapText="1"/>
      <protection/>
    </xf>
    <xf numFmtId="205" fontId="31" fillId="0" borderId="19" xfId="64" applyNumberFormat="1" applyFont="1" applyFill="1" applyBorder="1" applyAlignment="1">
      <alignment horizontal="center" vertical="top" wrapText="1"/>
    </xf>
    <xf numFmtId="0" fontId="31" fillId="0" borderId="19" xfId="56" applyFont="1" applyFill="1" applyBorder="1" applyAlignment="1">
      <alignment horizontal="left" vertical="top" wrapText="1"/>
      <protection/>
    </xf>
    <xf numFmtId="49" fontId="31" fillId="0" borderId="19" xfId="56" applyNumberFormat="1" applyFont="1" applyFill="1" applyBorder="1" applyAlignment="1">
      <alignment horizontal="center" vertical="top" wrapText="1"/>
      <protection/>
    </xf>
    <xf numFmtId="201" fontId="31" fillId="0" borderId="19" xfId="56" applyNumberFormat="1" applyFont="1" applyFill="1" applyBorder="1" applyAlignment="1">
      <alignment horizontal="center" vertical="top" wrapText="1"/>
      <protection/>
    </xf>
    <xf numFmtId="0" fontId="33" fillId="0" borderId="19" xfId="55" applyFont="1" applyFill="1" applyBorder="1" applyAlignment="1">
      <alignment horizontal="left" wrapText="1" shrinkToFit="1"/>
      <protection/>
    </xf>
    <xf numFmtId="2" fontId="31" fillId="0" borderId="19" xfId="0" applyNumberFormat="1" applyFont="1" applyFill="1" applyBorder="1" applyAlignment="1">
      <alignment wrapText="1"/>
    </xf>
    <xf numFmtId="4" fontId="28" fillId="0" borderId="18" xfId="64" applyNumberFormat="1" applyFont="1" applyFill="1" applyBorder="1" applyAlignment="1">
      <alignment horizontal="center" vertical="top" wrapText="1"/>
    </xf>
    <xf numFmtId="185" fontId="27" fillId="0" borderId="19" xfId="64" applyNumberFormat="1" applyFont="1" applyFill="1" applyBorder="1" applyAlignment="1">
      <alignment horizontal="center" vertical="top" wrapText="1"/>
    </xf>
    <xf numFmtId="185" fontId="31" fillId="0" borderId="19" xfId="64" applyNumberFormat="1" applyFont="1" applyFill="1" applyBorder="1" applyAlignment="1">
      <alignment horizontal="center" vertical="top" wrapText="1"/>
    </xf>
    <xf numFmtId="2" fontId="27" fillId="0" borderId="19" xfId="0" applyNumberFormat="1" applyFont="1" applyFill="1" applyBorder="1" applyAlignment="1">
      <alignment horizontal="left" wrapText="1"/>
    </xf>
    <xf numFmtId="185" fontId="27" fillId="0" borderId="19" xfId="56" applyNumberFormat="1" applyFont="1" applyFill="1" applyBorder="1" applyAlignment="1">
      <alignment horizontal="center" vertical="justify"/>
      <protection/>
    </xf>
    <xf numFmtId="2" fontId="34" fillId="0" borderId="19" xfId="55" applyNumberFormat="1" applyFont="1" applyFill="1" applyBorder="1" applyAlignment="1">
      <alignment horizontal="left" wrapText="1" shrinkToFit="1"/>
      <protection/>
    </xf>
    <xf numFmtId="0" fontId="32" fillId="0" borderId="19" xfId="0" applyFont="1" applyFill="1" applyBorder="1" applyAlignment="1">
      <alignment vertical="center" wrapText="1"/>
    </xf>
    <xf numFmtId="2" fontId="32" fillId="0" borderId="19" xfId="55" applyNumberFormat="1" applyFont="1" applyFill="1" applyBorder="1" applyAlignment="1">
      <alignment horizontal="left" vertical="top" wrapText="1" shrinkToFit="1"/>
      <protection/>
    </xf>
    <xf numFmtId="0" fontId="27" fillId="0" borderId="19" xfId="0" applyFont="1" applyFill="1" applyBorder="1" applyAlignment="1">
      <alignment horizontal="left" vertical="top" wrapText="1"/>
    </xf>
    <xf numFmtId="49" fontId="27" fillId="0" borderId="19" xfId="0" applyNumberFormat="1" applyFont="1" applyFill="1" applyBorder="1" applyAlignment="1">
      <alignment horizontal="center" vertical="top" wrapText="1"/>
    </xf>
    <xf numFmtId="201" fontId="27" fillId="0" borderId="19" xfId="0" applyNumberFormat="1" applyFont="1" applyFill="1" applyBorder="1" applyAlignment="1">
      <alignment horizontal="center" vertical="top" wrapText="1"/>
    </xf>
    <xf numFmtId="49" fontId="27" fillId="0" borderId="19" xfId="0" applyNumberFormat="1" applyFont="1" applyFill="1" applyBorder="1" applyAlignment="1">
      <alignment horizontal="justify" vertical="top" wrapText="1"/>
    </xf>
    <xf numFmtId="0" fontId="27" fillId="0" borderId="19" xfId="0" applyFont="1" applyFill="1" applyBorder="1" applyAlignment="1">
      <alignment horizontal="justify" vertical="top" wrapText="1"/>
    </xf>
    <xf numFmtId="49" fontId="31" fillId="0" borderId="19" xfId="0" applyNumberFormat="1" applyFont="1" applyFill="1" applyBorder="1" applyAlignment="1">
      <alignment horizontal="center" vertical="top" wrapText="1"/>
    </xf>
    <xf numFmtId="49" fontId="31" fillId="0" borderId="19" xfId="0" applyNumberFormat="1" applyFont="1" applyFill="1" applyBorder="1" applyAlignment="1">
      <alignment horizontal="justify" vertical="top" wrapText="1"/>
    </xf>
    <xf numFmtId="49" fontId="27" fillId="0" borderId="19" xfId="64" applyNumberFormat="1" applyFont="1" applyFill="1" applyBorder="1" applyAlignment="1">
      <alignment horizontal="center" vertical="top" wrapText="1"/>
    </xf>
    <xf numFmtId="0" fontId="30" fillId="0" borderId="19" xfId="55" applyFont="1" applyFill="1" applyBorder="1" applyAlignment="1">
      <alignment horizontal="left" wrapText="1" shrinkToFit="1"/>
      <protection/>
    </xf>
    <xf numFmtId="49" fontId="28" fillId="0" borderId="19" xfId="56" applyNumberFormat="1" applyFont="1" applyFill="1" applyBorder="1" applyAlignment="1">
      <alignment horizontal="center" vertical="top" wrapText="1"/>
      <protection/>
    </xf>
    <xf numFmtId="201" fontId="28" fillId="0" borderId="19" xfId="56" applyNumberFormat="1" applyFont="1" applyFill="1" applyBorder="1" applyAlignment="1">
      <alignment horizontal="center" vertical="top" wrapText="1"/>
      <protection/>
    </xf>
    <xf numFmtId="0" fontId="27" fillId="0" borderId="0" xfId="56" applyFont="1" applyFill="1" applyBorder="1">
      <alignment/>
      <protection/>
    </xf>
    <xf numFmtId="0" fontId="31" fillId="0" borderId="0" xfId="56" applyFont="1" applyFill="1" applyBorder="1">
      <alignment/>
      <protection/>
    </xf>
    <xf numFmtId="4" fontId="27" fillId="0" borderId="0" xfId="56" applyNumberFormat="1" applyFont="1" applyFill="1">
      <alignment/>
      <protection/>
    </xf>
    <xf numFmtId="2" fontId="32" fillId="0" borderId="19" xfId="0" applyNumberFormat="1" applyFont="1" applyFill="1" applyBorder="1" applyAlignment="1">
      <alignment wrapText="1"/>
    </xf>
    <xf numFmtId="4" fontId="31" fillId="0" borderId="0" xfId="56" applyNumberFormat="1" applyFont="1" applyFill="1">
      <alignment/>
      <protection/>
    </xf>
    <xf numFmtId="0" fontId="32" fillId="0" borderId="19" xfId="0" applyFont="1" applyFill="1" applyBorder="1" applyAlignment="1">
      <alignment horizontal="left" wrapText="1"/>
    </xf>
    <xf numFmtId="0" fontId="33" fillId="0" borderId="19" xfId="0" applyNumberFormat="1" applyFont="1" applyFill="1" applyBorder="1" applyAlignment="1">
      <alignment horizontal="left" vertical="top" wrapText="1"/>
    </xf>
    <xf numFmtId="2" fontId="33" fillId="0" borderId="19" xfId="55" applyNumberFormat="1" applyFont="1" applyFill="1" applyBorder="1" applyAlignment="1">
      <alignment horizontal="left" wrapText="1" shrinkToFit="1"/>
      <protection/>
    </xf>
    <xf numFmtId="4" fontId="21" fillId="0" borderId="0" xfId="56" applyNumberFormat="1" applyFont="1" applyFill="1">
      <alignment/>
      <protection/>
    </xf>
    <xf numFmtId="0" fontId="38" fillId="0" borderId="19" xfId="0" applyFont="1" applyBorder="1" applyAlignment="1">
      <alignment horizontal="center"/>
    </xf>
    <xf numFmtId="0" fontId="24" fillId="0" borderId="19" xfId="0" applyFont="1" applyFill="1" applyBorder="1" applyAlignment="1">
      <alignment horizontal="center"/>
    </xf>
    <xf numFmtId="49" fontId="38" fillId="0" borderId="19" xfId="0" applyNumberFormat="1" applyFont="1" applyBorder="1" applyAlignment="1">
      <alignment horizontal="center"/>
    </xf>
    <xf numFmtId="0" fontId="38" fillId="0" borderId="10" xfId="0" applyFont="1" applyBorder="1" applyAlignment="1">
      <alignment horizontal="center" vertical="center"/>
    </xf>
    <xf numFmtId="0" fontId="24" fillId="0" borderId="29" xfId="0" applyFont="1" applyBorder="1" applyAlignment="1">
      <alignment horizontal="center" vertical="center"/>
    </xf>
    <xf numFmtId="0" fontId="40" fillId="0" borderId="29" xfId="0" applyFont="1" applyBorder="1" applyAlignment="1">
      <alignment horizontal="center" vertical="center"/>
    </xf>
    <xf numFmtId="0" fontId="38" fillId="0" borderId="29" xfId="0" applyFont="1" applyBorder="1" applyAlignment="1">
      <alignment horizontal="center" vertical="center"/>
    </xf>
    <xf numFmtId="0" fontId="24" fillId="0" borderId="30" xfId="0" applyFont="1" applyBorder="1" applyAlignment="1">
      <alignment horizontal="center" vertical="center"/>
    </xf>
    <xf numFmtId="185" fontId="24" fillId="18" borderId="19" xfId="0" applyNumberFormat="1" applyFont="1" applyFill="1" applyBorder="1" applyAlignment="1" applyProtection="1">
      <alignment/>
      <protection locked="0"/>
    </xf>
    <xf numFmtId="205" fontId="23" fillId="0" borderId="0" xfId="56" applyNumberFormat="1" applyFont="1" applyBorder="1" applyAlignment="1">
      <alignment horizontal="right" vertical="top" wrapText="1"/>
      <protection/>
    </xf>
    <xf numFmtId="200" fontId="23" fillId="0" borderId="0" xfId="56" applyNumberFormat="1" applyFont="1" applyBorder="1" applyAlignment="1">
      <alignment horizontal="right" vertical="center"/>
      <protection/>
    </xf>
    <xf numFmtId="205" fontId="24" fillId="0" borderId="0" xfId="56" applyNumberFormat="1" applyFont="1" applyBorder="1" applyAlignment="1">
      <alignment horizontal="right" vertical="top" wrapText="1"/>
      <protection/>
    </xf>
    <xf numFmtId="205" fontId="24" fillId="0" borderId="0" xfId="56" applyNumberFormat="1" applyFont="1" applyBorder="1" applyAlignment="1">
      <alignment horizontal="right" vertical="center"/>
      <protection/>
    </xf>
    <xf numFmtId="0" fontId="29" fillId="14" borderId="0" xfId="56" applyFont="1" applyFill="1" applyBorder="1" applyAlignment="1">
      <alignment horizontal="center" vertical="center" wrapText="1"/>
      <protection/>
    </xf>
    <xf numFmtId="0" fontId="31" fillId="14" borderId="0" xfId="0" applyFont="1" applyFill="1" applyAlignment="1">
      <alignment horizontal="center" vertical="center"/>
    </xf>
    <xf numFmtId="205" fontId="23" fillId="14" borderId="0" xfId="56" applyNumberFormat="1" applyFont="1" applyFill="1" applyBorder="1" applyAlignment="1">
      <alignment horizontal="right" vertical="top" wrapText="1"/>
      <protection/>
    </xf>
    <xf numFmtId="0" fontId="23" fillId="14" borderId="0" xfId="56" applyFont="1" applyFill="1" applyAlignment="1">
      <alignment horizontal="right" vertical="top" wrapText="1"/>
      <protection/>
    </xf>
    <xf numFmtId="0" fontId="23" fillId="14" borderId="0" xfId="0" applyFont="1" applyFill="1" applyAlignment="1">
      <alignment horizontal="right" vertical="top" wrapText="1"/>
    </xf>
    <xf numFmtId="0" fontId="29" fillId="14" borderId="0" xfId="56" applyFont="1" applyFill="1" applyAlignment="1">
      <alignment horizontal="center" vertical="center" wrapText="1"/>
      <protection/>
    </xf>
    <xf numFmtId="0" fontId="24" fillId="0" borderId="17" xfId="0" applyNumberFormat="1" applyFont="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1" fontId="24" fillId="0" borderId="17" xfId="0" applyNumberFormat="1" applyFont="1" applyBorder="1" applyAlignment="1">
      <alignment horizontal="center"/>
    </xf>
    <xf numFmtId="2" fontId="24" fillId="0" borderId="17" xfId="0" applyNumberFormat="1" applyFont="1" applyBorder="1" applyAlignment="1">
      <alignment horizontal="center"/>
    </xf>
    <xf numFmtId="2" fontId="0" fillId="0" borderId="31" xfId="0" applyNumberFormat="1" applyBorder="1" applyAlignment="1">
      <alignment horizontal="center"/>
    </xf>
    <xf numFmtId="2" fontId="0" fillId="0" borderId="32" xfId="0" applyNumberFormat="1" applyBorder="1" applyAlignment="1">
      <alignment horizontal="center"/>
    </xf>
    <xf numFmtId="0" fontId="26" fillId="0" borderId="17" xfId="0" applyFont="1" applyBorder="1" applyAlignment="1">
      <alignment horizontal="justify" wrapText="1"/>
    </xf>
    <xf numFmtId="0" fontId="27" fillId="0" borderId="31" xfId="0" applyFont="1" applyBorder="1" applyAlignment="1">
      <alignment horizontal="justify" wrapText="1"/>
    </xf>
    <xf numFmtId="0" fontId="24" fillId="0" borderId="17" xfId="0" applyFont="1" applyBorder="1" applyAlignment="1">
      <alignment wrapText="1"/>
    </xf>
    <xf numFmtId="0" fontId="0" fillId="0" borderId="31" xfId="0" applyBorder="1" applyAlignment="1">
      <alignment wrapText="1"/>
    </xf>
    <xf numFmtId="0" fontId="0" fillId="0" borderId="32" xfId="0" applyBorder="1" applyAlignment="1">
      <alignment wrapText="1"/>
    </xf>
    <xf numFmtId="49" fontId="24" fillId="0" borderId="17" xfId="0" applyNumberFormat="1" applyFont="1" applyBorder="1" applyAlignment="1">
      <alignment horizontal="center"/>
    </xf>
    <xf numFmtId="185" fontId="24" fillId="0" borderId="17" xfId="0" applyNumberFormat="1" applyFont="1" applyBorder="1" applyAlignment="1">
      <alignment horizontal="center"/>
    </xf>
    <xf numFmtId="49" fontId="24" fillId="0" borderId="17" xfId="0" applyNumberFormat="1" applyFont="1"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24" fillId="0" borderId="32" xfId="0" applyFont="1" applyBorder="1" applyAlignment="1">
      <alignment horizontal="left" wrapText="1"/>
    </xf>
    <xf numFmtId="0" fontId="24" fillId="0" borderId="19" xfId="0" applyFont="1" applyBorder="1" applyAlignment="1">
      <alignment horizontal="left" wrapText="1"/>
    </xf>
    <xf numFmtId="49" fontId="24" fillId="0" borderId="19" xfId="0" applyNumberFormat="1" applyFont="1" applyBorder="1" applyAlignment="1">
      <alignment horizontal="center"/>
    </xf>
    <xf numFmtId="185" fontId="24" fillId="0" borderId="19" xfId="0" applyNumberFormat="1" applyFont="1" applyBorder="1" applyAlignment="1">
      <alignment horizontal="center"/>
    </xf>
    <xf numFmtId="0" fontId="24" fillId="0" borderId="19" xfId="0" applyNumberFormat="1" applyFont="1" applyBorder="1" applyAlignment="1">
      <alignment horizontal="center"/>
    </xf>
    <xf numFmtId="1" fontId="24" fillId="0" borderId="19" xfId="0" applyNumberFormat="1" applyFont="1" applyBorder="1" applyAlignment="1">
      <alignment horizontal="center"/>
    </xf>
    <xf numFmtId="2" fontId="24" fillId="0" borderId="19" xfId="0" applyNumberFormat="1" applyFont="1" applyBorder="1" applyAlignment="1">
      <alignment horizontal="center"/>
    </xf>
    <xf numFmtId="0" fontId="24" fillId="0" borderId="31" xfId="0" applyFont="1" applyBorder="1" applyAlignment="1">
      <alignment horizontal="left" wrapText="1"/>
    </xf>
    <xf numFmtId="0" fontId="24" fillId="0" borderId="19" xfId="0" applyFont="1" applyBorder="1" applyAlignment="1">
      <alignment horizontal="center"/>
    </xf>
    <xf numFmtId="0" fontId="22" fillId="0" borderId="0" xfId="0" applyFont="1" applyAlignment="1">
      <alignment horizontal="center" wrapText="1"/>
    </xf>
    <xf numFmtId="0" fontId="24" fillId="0" borderId="33"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19" xfId="0" applyFont="1" applyBorder="1" applyAlignment="1">
      <alignment horizontal="center" vertical="top" wrapText="1"/>
    </xf>
    <xf numFmtId="0" fontId="24" fillId="0" borderId="17" xfId="0" applyFont="1" applyBorder="1" applyAlignment="1">
      <alignment horizontal="center" vertical="top" wrapText="1"/>
    </xf>
    <xf numFmtId="0" fontId="24" fillId="0" borderId="31" xfId="0" applyFont="1" applyBorder="1" applyAlignment="1">
      <alignment horizontal="center" vertical="top" wrapText="1"/>
    </xf>
    <xf numFmtId="0" fontId="24" fillId="0" borderId="32" xfId="0" applyFont="1" applyBorder="1" applyAlignment="1">
      <alignment horizontal="center" vertical="top" wrapText="1"/>
    </xf>
    <xf numFmtId="205" fontId="24" fillId="0" borderId="0" xfId="0" applyNumberFormat="1" applyFont="1" applyBorder="1" applyAlignment="1">
      <alignment horizontal="right" vertical="top" wrapText="1"/>
    </xf>
    <xf numFmtId="0" fontId="0" fillId="0" borderId="0" xfId="0" applyAlignment="1">
      <alignment horizontal="right" vertical="top"/>
    </xf>
    <xf numFmtId="205" fontId="23" fillId="0" borderId="0" xfId="0" applyNumberFormat="1" applyFont="1" applyBorder="1" applyAlignment="1">
      <alignment horizontal="right" vertical="top" wrapText="1"/>
    </xf>
    <xf numFmtId="0" fontId="39" fillId="0" borderId="0" xfId="0" applyFont="1" applyAlignment="1">
      <alignment/>
    </xf>
    <xf numFmtId="200" fontId="23" fillId="0" borderId="0" xfId="0" applyNumberFormat="1" applyFont="1" applyBorder="1" applyAlignment="1">
      <alignment horizontal="right" vertical="top" wrapText="1"/>
    </xf>
    <xf numFmtId="0" fontId="39" fillId="0" borderId="0" xfId="0" applyFont="1" applyAlignment="1">
      <alignment horizontal="right" vertical="top"/>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ИзмПрил 3-4-2006-н" xfId="55"/>
    <cellStyle name="Обычный_Прил.6-7  реш ноябрь исправленный"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1;&#1070;&#1044;&#1046;&#1045;&#1058;%202020%20&#1075;&#1086;&#1076;\&#1057;&#1086;&#1074;.&#1044;&#1077;&#1087;.%2003.07.2020\&#1055;&#1056;&#1048;&#1051;&#1054;&#1046;&#1045;&#1053;&#1048;&#1071;%20&#1082;%20&#1057;&#1044;%20&#1085;&#1072;%2003.07.2020%20&#8470;%20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 1"/>
      <sheetName val="прил.2"/>
      <sheetName val="прил.3"/>
      <sheetName val="прил.4"/>
      <sheetName val="прил.5"/>
      <sheetName val="прли.6"/>
      <sheetName val="прил.7"/>
      <sheetName val="прил.8"/>
      <sheetName val="прил.9"/>
      <sheetName val="прил.10"/>
      <sheetName val="прил.11"/>
      <sheetName val="прил.12"/>
      <sheetName val="прил.13"/>
      <sheetName val="прил.14"/>
      <sheetName val="прил.15"/>
      <sheetName val="прил.16"/>
      <sheetName val="прил.17"/>
    </sheetNames>
    <sheetDataSet>
      <sheetData sheetId="3">
        <row r="12">
          <cell r="C12">
            <v>45872.1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
      <selection activeCell="H11" sqref="H11"/>
    </sheetView>
  </sheetViews>
  <sheetFormatPr defaultColWidth="24.125" defaultRowHeight="12.75"/>
  <cols>
    <col min="1" max="1" width="24.125" style="1" customWidth="1"/>
    <col min="2" max="2" width="55.25390625" style="1" customWidth="1"/>
    <col min="3" max="5" width="15.75390625" style="1" customWidth="1"/>
    <col min="6" max="16384" width="24.125" style="1" customWidth="1"/>
  </cols>
  <sheetData>
    <row r="1" spans="1:3" s="105" customFormat="1" ht="15">
      <c r="A1" s="104"/>
      <c r="B1" s="180" t="s">
        <v>138</v>
      </c>
      <c r="C1" s="180"/>
    </row>
    <row r="2" spans="1:9" s="105" customFormat="1" ht="15">
      <c r="A2" s="104"/>
      <c r="B2" s="181" t="s">
        <v>346</v>
      </c>
      <c r="C2" s="181"/>
      <c r="H2" s="106"/>
      <c r="I2" s="107"/>
    </row>
    <row r="3" spans="2:5" ht="15.75">
      <c r="B3" s="4" t="s">
        <v>232</v>
      </c>
      <c r="C3" s="2"/>
      <c r="D3" s="2"/>
      <c r="E3" s="2"/>
    </row>
    <row r="4" spans="2:5" ht="31.5">
      <c r="B4" s="5" t="s">
        <v>231</v>
      </c>
      <c r="C4" s="2"/>
      <c r="D4" s="2"/>
      <c r="E4" s="2"/>
    </row>
    <row r="5" ht="15.75">
      <c r="B5" s="4" t="s">
        <v>329</v>
      </c>
    </row>
    <row r="6" ht="8.25" customHeight="1" thickBot="1"/>
    <row r="7" spans="1:5" ht="67.5" customHeight="1">
      <c r="A7" s="6" t="s">
        <v>80</v>
      </c>
      <c r="B7" s="7" t="s">
        <v>81</v>
      </c>
      <c r="C7" s="15" t="s">
        <v>330</v>
      </c>
      <c r="D7" s="15" t="s">
        <v>327</v>
      </c>
      <c r="E7" s="15" t="s">
        <v>328</v>
      </c>
    </row>
    <row r="8" spans="1:5" ht="1.5" customHeight="1" thickBot="1">
      <c r="A8" s="8"/>
      <c r="B8" s="9"/>
      <c r="C8" s="16"/>
      <c r="D8" s="16"/>
      <c r="E8" s="16"/>
    </row>
    <row r="9" spans="1:5" ht="16.5" thickBot="1">
      <c r="A9" s="10">
        <v>1</v>
      </c>
      <c r="B9" s="3">
        <v>2</v>
      </c>
      <c r="C9" s="13">
        <v>3</v>
      </c>
      <c r="D9" s="13">
        <v>4</v>
      </c>
      <c r="E9" s="13">
        <v>5</v>
      </c>
    </row>
    <row r="10" spans="1:5" ht="15.75">
      <c r="A10" s="174" t="s">
        <v>82</v>
      </c>
      <c r="B10" s="113" t="s">
        <v>83</v>
      </c>
      <c r="C10" s="114">
        <f>C11+C13+C15+C19+C20+C23+C25+C29+C31</f>
        <v>40976.9</v>
      </c>
      <c r="D10" s="114">
        <f>D12+D13+D15+D19+D20+D25+D29+D31</f>
        <v>16241.699999999999</v>
      </c>
      <c r="E10" s="123">
        <f>D10/C10*100</f>
        <v>39.63623407334376</v>
      </c>
    </row>
    <row r="11" spans="1:5" ht="15.75">
      <c r="A11" s="175" t="s">
        <v>84</v>
      </c>
      <c r="B11" s="115" t="s">
        <v>85</v>
      </c>
      <c r="C11" s="116">
        <f>C12</f>
        <v>15641</v>
      </c>
      <c r="D11" s="116">
        <v>6806.9</v>
      </c>
      <c r="E11" s="116">
        <f>E12</f>
        <v>43.519595933763824</v>
      </c>
    </row>
    <row r="12" spans="1:5" ht="15.75">
      <c r="A12" s="175" t="s">
        <v>86</v>
      </c>
      <c r="B12" s="117" t="s">
        <v>87</v>
      </c>
      <c r="C12" s="118">
        <v>15641</v>
      </c>
      <c r="D12" s="179">
        <v>6806.9</v>
      </c>
      <c r="E12" s="118">
        <f>D12/C12*100</f>
        <v>43.519595933763824</v>
      </c>
    </row>
    <row r="13" spans="1:5" ht="28.5" customHeight="1">
      <c r="A13" s="176" t="s">
        <v>88</v>
      </c>
      <c r="B13" s="128" t="s">
        <v>89</v>
      </c>
      <c r="C13" s="127">
        <f>C14</f>
        <v>4010.9</v>
      </c>
      <c r="D13" s="118">
        <f>D14</f>
        <v>1635.2</v>
      </c>
      <c r="E13" s="118">
        <f>E14</f>
        <v>40.76890473459822</v>
      </c>
    </row>
    <row r="14" spans="1:5" ht="51">
      <c r="A14" s="176" t="s">
        <v>90</v>
      </c>
      <c r="B14" s="119" t="s">
        <v>336</v>
      </c>
      <c r="C14" s="118">
        <v>4010.9</v>
      </c>
      <c r="D14" s="118">
        <v>1635.2</v>
      </c>
      <c r="E14" s="118">
        <f>D14/C14*100</f>
        <v>40.76890473459822</v>
      </c>
    </row>
    <row r="15" spans="1:5" ht="15.75">
      <c r="A15" s="175" t="s">
        <v>91</v>
      </c>
      <c r="B15" s="115" t="s">
        <v>92</v>
      </c>
      <c r="C15" s="116">
        <f>C16+C17+C18</f>
        <v>8869.7</v>
      </c>
      <c r="D15" s="116">
        <f>D16+D18</f>
        <v>2241.5</v>
      </c>
      <c r="E15" s="118">
        <f>D15/C15*100</f>
        <v>25.27142969886242</v>
      </c>
    </row>
    <row r="16" spans="1:5" ht="15.75">
      <c r="A16" s="175" t="s">
        <v>93</v>
      </c>
      <c r="B16" s="117" t="s">
        <v>94</v>
      </c>
      <c r="C16" s="116">
        <v>1006.9</v>
      </c>
      <c r="D16" s="116">
        <v>87.2</v>
      </c>
      <c r="E16" s="118">
        <f>D16/C16*100</f>
        <v>8.6602443142318</v>
      </c>
    </row>
    <row r="17" spans="1:5" ht="15.75" hidden="1">
      <c r="A17" s="175" t="s">
        <v>95</v>
      </c>
      <c r="B17" s="117" t="s">
        <v>96</v>
      </c>
      <c r="C17" s="116">
        <v>0</v>
      </c>
      <c r="D17" s="116"/>
      <c r="E17" s="116">
        <v>0</v>
      </c>
    </row>
    <row r="18" spans="1:5" ht="15.75">
      <c r="A18" s="175" t="s">
        <v>97</v>
      </c>
      <c r="B18" s="117" t="s">
        <v>98</v>
      </c>
      <c r="C18" s="118">
        <v>7862.8</v>
      </c>
      <c r="D18" s="118">
        <v>2154.3</v>
      </c>
      <c r="E18" s="118">
        <f>D18/C18*100</f>
        <v>27.39863661799868</v>
      </c>
    </row>
    <row r="19" spans="1:5" ht="15.75">
      <c r="A19" s="175" t="s">
        <v>99</v>
      </c>
      <c r="B19" s="117" t="s">
        <v>100</v>
      </c>
      <c r="C19" s="118">
        <v>25</v>
      </c>
      <c r="D19" s="118">
        <v>1.5</v>
      </c>
      <c r="E19" s="118">
        <f>D19/C19*100</f>
        <v>6</v>
      </c>
    </row>
    <row r="20" spans="1:5" ht="45.75" customHeight="1">
      <c r="A20" s="175" t="s">
        <v>101</v>
      </c>
      <c r="B20" s="120" t="s">
        <v>102</v>
      </c>
      <c r="C20" s="116">
        <f>C21+C22</f>
        <v>5050.3</v>
      </c>
      <c r="D20" s="116">
        <f>D21+D22</f>
        <v>3067.2999999999997</v>
      </c>
      <c r="E20" s="118">
        <f>D20/C20*100</f>
        <v>60.73500584123715</v>
      </c>
    </row>
    <row r="21" spans="1:5" ht="99.75" customHeight="1">
      <c r="A21" s="175" t="s">
        <v>103</v>
      </c>
      <c r="B21" s="121" t="s">
        <v>104</v>
      </c>
      <c r="C21" s="116">
        <v>4600.3</v>
      </c>
      <c r="D21" s="116">
        <v>2896.7</v>
      </c>
      <c r="E21" s="118">
        <f>D21/C21*100</f>
        <v>62.96763254570353</v>
      </c>
    </row>
    <row r="22" spans="1:5" ht="69" customHeight="1">
      <c r="A22" s="175" t="s">
        <v>105</v>
      </c>
      <c r="B22" s="121" t="s">
        <v>106</v>
      </c>
      <c r="C22" s="118">
        <v>450</v>
      </c>
      <c r="D22" s="118">
        <v>170.6</v>
      </c>
      <c r="E22" s="118">
        <f>D22/C22*100</f>
        <v>37.91111111111111</v>
      </c>
    </row>
    <row r="23" spans="1:5" ht="35.25" customHeight="1" hidden="1">
      <c r="A23" s="175" t="s">
        <v>107</v>
      </c>
      <c r="B23" s="121" t="s">
        <v>108</v>
      </c>
      <c r="C23" s="118">
        <f>C24</f>
        <v>0</v>
      </c>
      <c r="D23" s="118"/>
      <c r="E23" s="118">
        <f>E24</f>
        <v>0</v>
      </c>
    </row>
    <row r="24" spans="1:5" ht="15.75" hidden="1">
      <c r="A24" s="175" t="s">
        <v>109</v>
      </c>
      <c r="B24" s="121" t="s">
        <v>110</v>
      </c>
      <c r="C24" s="118">
        <v>0</v>
      </c>
      <c r="D24" s="118"/>
      <c r="E24" s="118">
        <v>0</v>
      </c>
    </row>
    <row r="25" spans="1:5" ht="25.5">
      <c r="A25" s="175" t="s">
        <v>111</v>
      </c>
      <c r="B25" s="121" t="s">
        <v>112</v>
      </c>
      <c r="C25" s="118">
        <f>C27+C26+C28</f>
        <v>7250</v>
      </c>
      <c r="D25" s="118">
        <f>D26+D27+D28</f>
        <v>2100.9</v>
      </c>
      <c r="E25" s="118">
        <f aca="true" t="shared" si="0" ref="E25:E33">D25/C25*100</f>
        <v>28.97793103448276</v>
      </c>
    </row>
    <row r="26" spans="1:5" ht="79.5" customHeight="1">
      <c r="A26" s="175" t="s">
        <v>182</v>
      </c>
      <c r="B26" s="81" t="s">
        <v>178</v>
      </c>
      <c r="C26" s="118">
        <v>200</v>
      </c>
      <c r="D26" s="118">
        <v>0</v>
      </c>
      <c r="E26" s="118">
        <f t="shared" si="0"/>
        <v>0</v>
      </c>
    </row>
    <row r="27" spans="1:5" ht="64.5" customHeight="1">
      <c r="A27" s="175" t="s">
        <v>113</v>
      </c>
      <c r="B27" s="121" t="s">
        <v>114</v>
      </c>
      <c r="C27" s="118">
        <v>900</v>
      </c>
      <c r="D27" s="118">
        <v>126.8</v>
      </c>
      <c r="E27" s="118">
        <f t="shared" si="0"/>
        <v>14.08888888888889</v>
      </c>
    </row>
    <row r="28" spans="1:5" ht="63.75">
      <c r="A28" s="175" t="s">
        <v>337</v>
      </c>
      <c r="B28" s="121" t="s">
        <v>338</v>
      </c>
      <c r="C28" s="118">
        <v>6150</v>
      </c>
      <c r="D28" s="118">
        <v>1974.1</v>
      </c>
      <c r="E28" s="118">
        <f t="shared" si="0"/>
        <v>32.099186991869914</v>
      </c>
    </row>
    <row r="29" spans="1:5" ht="15.75">
      <c r="A29" s="175" t="s">
        <v>115</v>
      </c>
      <c r="B29" s="121" t="s">
        <v>116</v>
      </c>
      <c r="C29" s="118">
        <f>C30</f>
        <v>100</v>
      </c>
      <c r="D29" s="118">
        <f>D30</f>
        <v>0</v>
      </c>
      <c r="E29" s="118">
        <f t="shared" si="0"/>
        <v>0</v>
      </c>
    </row>
    <row r="30" spans="1:5" ht="25.5">
      <c r="A30" s="175" t="s">
        <v>117</v>
      </c>
      <c r="B30" s="121" t="s">
        <v>118</v>
      </c>
      <c r="C30" s="118">
        <v>100</v>
      </c>
      <c r="D30" s="118">
        <v>0</v>
      </c>
      <c r="E30" s="118">
        <f t="shared" si="0"/>
        <v>0</v>
      </c>
    </row>
    <row r="31" spans="1:5" ht="26.25">
      <c r="A31" s="175" t="s">
        <v>167</v>
      </c>
      <c r="B31" s="23" t="s">
        <v>152</v>
      </c>
      <c r="C31" s="118">
        <v>30</v>
      </c>
      <c r="D31" s="123">
        <v>388.4</v>
      </c>
      <c r="E31" s="123">
        <f t="shared" si="0"/>
        <v>1294.6666666666665</v>
      </c>
    </row>
    <row r="32" spans="1:5" ht="15.75">
      <c r="A32" s="177" t="s">
        <v>119</v>
      </c>
      <c r="B32" s="122" t="s">
        <v>120</v>
      </c>
      <c r="C32" s="123">
        <f>'[1]прил.4'!C12</f>
        <v>45872.1</v>
      </c>
      <c r="D32" s="126">
        <v>11684.6</v>
      </c>
      <c r="E32" s="123">
        <f>D32/C32*100</f>
        <v>25.47212793833289</v>
      </c>
    </row>
    <row r="33" spans="1:5" ht="16.5" thickBot="1">
      <c r="A33" s="178"/>
      <c r="B33" s="124" t="s">
        <v>121</v>
      </c>
      <c r="C33" s="125">
        <f>C10+C32</f>
        <v>86849</v>
      </c>
      <c r="D33" s="125">
        <f>D32+D10</f>
        <v>27926.3</v>
      </c>
      <c r="E33" s="123">
        <f t="shared" si="0"/>
        <v>32.155004663266126</v>
      </c>
    </row>
    <row r="34" spans="4:5" ht="15.75">
      <c r="D34" s="14"/>
      <c r="E34" s="14"/>
    </row>
    <row r="35" spans="4:5" ht="15.75">
      <c r="D35" s="14"/>
      <c r="E35" s="14"/>
    </row>
    <row r="36" spans="4:5" ht="15.75">
      <c r="D36" s="14"/>
      <c r="E36" s="14"/>
    </row>
    <row r="37" spans="3:5" ht="15.75">
      <c r="C37" s="11"/>
      <c r="D37" s="11"/>
      <c r="E37" s="11"/>
    </row>
  </sheetData>
  <sheetProtection/>
  <mergeCells count="2">
    <mergeCell ref="B1:C1"/>
    <mergeCell ref="B2:C2"/>
  </mergeCells>
  <printOptions horizontalCentered="1"/>
  <pageMargins left="0" right="0" top="0.15748031496062992" bottom="0" header="0" footer="0"/>
  <pageSetup fitToHeight="0"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E50"/>
  <sheetViews>
    <sheetView zoomScalePageLayoutView="0" workbookViewId="0" topLeftCell="A1">
      <selection activeCell="L18" sqref="L18"/>
    </sheetView>
  </sheetViews>
  <sheetFormatPr defaultColWidth="9.00390625" defaultRowHeight="12.75"/>
  <cols>
    <col min="1" max="1" width="23.25390625" style="14" customWidth="1"/>
    <col min="2" max="2" width="77.375" style="14" customWidth="1"/>
    <col min="3" max="3" width="13.75390625" style="14" customWidth="1"/>
    <col min="4" max="4" width="14.00390625" style="14" customWidth="1"/>
    <col min="5" max="5" width="14.25390625" style="14" customWidth="1"/>
    <col min="6" max="16384" width="9.125" style="14" customWidth="1"/>
  </cols>
  <sheetData>
    <row r="1" spans="2:3" s="108" customFormat="1" ht="15">
      <c r="B1" s="180" t="s">
        <v>79</v>
      </c>
      <c r="C1" s="180"/>
    </row>
    <row r="2" spans="2:3" s="108" customFormat="1" ht="15">
      <c r="B2" s="181" t="s">
        <v>346</v>
      </c>
      <c r="C2" s="181"/>
    </row>
    <row r="3" spans="2:3" ht="12.75">
      <c r="B3" s="183"/>
      <c r="C3" s="183"/>
    </row>
    <row r="4" spans="2:3" ht="12.75">
      <c r="B4" s="183"/>
      <c r="C4" s="183"/>
    </row>
    <row r="5" spans="2:3" ht="12.75">
      <c r="B5" s="182"/>
      <c r="C5" s="182"/>
    </row>
    <row r="6" ht="12.75">
      <c r="B6" s="67" t="s">
        <v>123</v>
      </c>
    </row>
    <row r="7" ht="12.75">
      <c r="B7" s="67" t="s">
        <v>331</v>
      </c>
    </row>
    <row r="8" ht="13.5" thickBot="1"/>
    <row r="9" spans="1:5" ht="51">
      <c r="A9" s="68" t="s">
        <v>80</v>
      </c>
      <c r="B9" s="69" t="s">
        <v>81</v>
      </c>
      <c r="C9" s="70" t="s">
        <v>332</v>
      </c>
      <c r="D9" s="70" t="s">
        <v>327</v>
      </c>
      <c r="E9" s="70" t="s">
        <v>328</v>
      </c>
    </row>
    <row r="10" spans="1:5" ht="13.5" thickBot="1">
      <c r="A10" s="71"/>
      <c r="B10" s="72"/>
      <c r="C10" s="73"/>
      <c r="D10" s="73"/>
      <c r="E10" s="73"/>
    </row>
    <row r="11" spans="1:5" ht="12.75">
      <c r="A11" s="74">
        <v>1</v>
      </c>
      <c r="B11" s="75">
        <v>2</v>
      </c>
      <c r="C11" s="76">
        <v>3</v>
      </c>
      <c r="D11" s="76">
        <v>4</v>
      </c>
      <c r="E11" s="76">
        <v>5</v>
      </c>
    </row>
    <row r="12" spans="1:5" ht="12.75">
      <c r="A12" s="171" t="s">
        <v>119</v>
      </c>
      <c r="B12" s="77" t="s">
        <v>124</v>
      </c>
      <c r="C12" s="78">
        <f>C13+C29+C30</f>
        <v>45872.1</v>
      </c>
      <c r="D12" s="78">
        <f>D13+D29+D30</f>
        <v>11684.6</v>
      </c>
      <c r="E12" s="78">
        <f>D12/C12*100</f>
        <v>25.47212793833289</v>
      </c>
    </row>
    <row r="13" spans="1:5" ht="25.5">
      <c r="A13" s="171" t="s">
        <v>125</v>
      </c>
      <c r="B13" s="77" t="s">
        <v>126</v>
      </c>
      <c r="C13" s="78">
        <f>C15+C17+C21+C24</f>
        <v>45872.1</v>
      </c>
      <c r="D13" s="78">
        <f>D15+D17+D21+D24</f>
        <v>12457.6</v>
      </c>
      <c r="E13" s="78">
        <f>D13/C13*100</f>
        <v>27.157248087617532</v>
      </c>
    </row>
    <row r="14" spans="1:5" ht="37.5" customHeight="1" hidden="1">
      <c r="A14" s="171" t="s">
        <v>251</v>
      </c>
      <c r="B14" s="77" t="s">
        <v>259</v>
      </c>
      <c r="C14" s="78"/>
      <c r="D14" s="78"/>
      <c r="E14" s="78"/>
    </row>
    <row r="15" spans="1:5" ht="12.75">
      <c r="A15" s="171" t="s">
        <v>252</v>
      </c>
      <c r="B15" s="77" t="s">
        <v>127</v>
      </c>
      <c r="C15" s="78">
        <f>C16</f>
        <v>23215.9</v>
      </c>
      <c r="D15" s="78">
        <f>D16</f>
        <v>12065</v>
      </c>
      <c r="E15" s="78">
        <f>D15/C15*100</f>
        <v>51.968693869287854</v>
      </c>
    </row>
    <row r="16" spans="1:5" ht="12.75">
      <c r="A16" s="100" t="s">
        <v>253</v>
      </c>
      <c r="B16" s="79" t="s">
        <v>163</v>
      </c>
      <c r="C16" s="80">
        <v>23215.9</v>
      </c>
      <c r="D16" s="80">
        <v>12065</v>
      </c>
      <c r="E16" s="78">
        <f>D16/C16*100</f>
        <v>51.968693869287854</v>
      </c>
    </row>
    <row r="17" spans="1:5" ht="25.5">
      <c r="A17" s="171" t="s">
        <v>322</v>
      </c>
      <c r="B17" s="77" t="s">
        <v>128</v>
      </c>
      <c r="C17" s="78">
        <f>C18+C19+C20</f>
        <v>22385.5</v>
      </c>
      <c r="D17" s="78">
        <f>D18+D19+D20</f>
        <v>255.5</v>
      </c>
      <c r="E17" s="78">
        <f aca="true" t="shared" si="0" ref="E17:E23">D17/C17*100</f>
        <v>1.1413638292644792</v>
      </c>
    </row>
    <row r="18" spans="1:5" ht="51.75" customHeight="1">
      <c r="A18" s="100" t="s">
        <v>254</v>
      </c>
      <c r="B18" s="81" t="s">
        <v>135</v>
      </c>
      <c r="C18" s="80">
        <v>4730</v>
      </c>
      <c r="D18" s="80">
        <v>0</v>
      </c>
      <c r="E18" s="80">
        <f>D18/C18*100</f>
        <v>0</v>
      </c>
    </row>
    <row r="19" spans="1:5" ht="33" customHeight="1">
      <c r="A19" s="100" t="s">
        <v>333</v>
      </c>
      <c r="B19" s="81" t="s">
        <v>334</v>
      </c>
      <c r="C19" s="80">
        <v>13255.4</v>
      </c>
      <c r="D19" s="80"/>
      <c r="E19" s="80">
        <f>D19/C19*100</f>
        <v>0</v>
      </c>
    </row>
    <row r="20" spans="1:5" ht="21" customHeight="1">
      <c r="A20" s="100" t="s">
        <v>255</v>
      </c>
      <c r="B20" s="82" t="s">
        <v>129</v>
      </c>
      <c r="C20" s="80">
        <v>4400.1</v>
      </c>
      <c r="D20" s="80">
        <v>255.5</v>
      </c>
      <c r="E20" s="80">
        <f>D20/C20*100</f>
        <v>5.806686211677007</v>
      </c>
    </row>
    <row r="21" spans="1:5" ht="12.75">
      <c r="A21" s="171" t="s">
        <v>256</v>
      </c>
      <c r="B21" s="77" t="s">
        <v>130</v>
      </c>
      <c r="C21" s="78">
        <f>C22+C23</f>
        <v>270.7</v>
      </c>
      <c r="D21" s="78">
        <f>D22+D23</f>
        <v>137.1</v>
      </c>
      <c r="E21" s="78">
        <f t="shared" si="0"/>
        <v>50.64647210934614</v>
      </c>
    </row>
    <row r="22" spans="1:5" ht="25.5">
      <c r="A22" s="100" t="s">
        <v>257</v>
      </c>
      <c r="B22" s="79" t="s">
        <v>131</v>
      </c>
      <c r="C22" s="80">
        <v>267.2</v>
      </c>
      <c r="D22" s="80">
        <v>133.6</v>
      </c>
      <c r="E22" s="78">
        <f>D22/C22*100</f>
        <v>50</v>
      </c>
    </row>
    <row r="23" spans="1:5" ht="25.5">
      <c r="A23" s="172" t="s">
        <v>258</v>
      </c>
      <c r="B23" s="83" t="s">
        <v>132</v>
      </c>
      <c r="C23" s="84">
        <v>3.5</v>
      </c>
      <c r="D23" s="84">
        <v>3.5</v>
      </c>
      <c r="E23" s="78">
        <f t="shared" si="0"/>
        <v>100</v>
      </c>
    </row>
    <row r="24" spans="1:5" ht="12.75">
      <c r="A24" s="173" t="s">
        <v>243</v>
      </c>
      <c r="B24" s="85" t="s">
        <v>29</v>
      </c>
      <c r="C24" s="86">
        <f>C25+C26+C28</f>
        <v>0</v>
      </c>
      <c r="D24" s="86">
        <f>D25+D26+D28</f>
        <v>0</v>
      </c>
      <c r="E24" s="86">
        <f>E25</f>
        <v>0</v>
      </c>
    </row>
    <row r="25" spans="1:5" ht="12.75">
      <c r="A25" s="101" t="s">
        <v>316</v>
      </c>
      <c r="B25" s="81" t="s">
        <v>321</v>
      </c>
      <c r="C25" s="84"/>
      <c r="D25" s="84"/>
      <c r="E25" s="80"/>
    </row>
    <row r="26" spans="1:5" s="87" customFormat="1" ht="25.5">
      <c r="A26" s="172" t="s">
        <v>317</v>
      </c>
      <c r="B26" s="81" t="s">
        <v>320</v>
      </c>
      <c r="C26" s="84"/>
      <c r="D26" s="86"/>
      <c r="E26" s="84"/>
    </row>
    <row r="27" spans="1:5" ht="25.5">
      <c r="A27" s="172" t="s">
        <v>317</v>
      </c>
      <c r="B27" s="81" t="s">
        <v>320</v>
      </c>
      <c r="C27" s="84"/>
      <c r="D27" s="84"/>
      <c r="E27" s="80"/>
    </row>
    <row r="28" spans="1:5" ht="27" customHeight="1">
      <c r="A28" s="172" t="s">
        <v>318</v>
      </c>
      <c r="B28" s="81" t="s">
        <v>319</v>
      </c>
      <c r="C28" s="84"/>
      <c r="D28" s="84"/>
      <c r="E28" s="80"/>
    </row>
    <row r="29" spans="1:5" s="87" customFormat="1" ht="24.75" customHeight="1">
      <c r="A29" s="173" t="s">
        <v>335</v>
      </c>
      <c r="B29" s="77" t="s">
        <v>133</v>
      </c>
      <c r="C29" s="78">
        <v>0</v>
      </c>
      <c r="D29" s="78">
        <v>0</v>
      </c>
      <c r="E29" s="78">
        <v>0</v>
      </c>
    </row>
    <row r="30" spans="1:5" ht="47.25" customHeight="1">
      <c r="A30" s="173" t="s">
        <v>244</v>
      </c>
      <c r="B30" s="77" t="s">
        <v>245</v>
      </c>
      <c r="C30" s="78">
        <f>C31</f>
        <v>0</v>
      </c>
      <c r="D30" s="78">
        <v>-773</v>
      </c>
      <c r="E30" s="78">
        <f>E31</f>
        <v>0</v>
      </c>
    </row>
    <row r="31" spans="1:5" ht="12.75">
      <c r="A31" s="101"/>
      <c r="B31" s="79"/>
      <c r="C31" s="80"/>
      <c r="D31" s="80"/>
      <c r="E31" s="80"/>
    </row>
    <row r="33" spans="1:5" ht="12.75">
      <c r="A33" s="88"/>
      <c r="B33" s="88"/>
      <c r="C33" s="88"/>
      <c r="D33" s="88"/>
      <c r="E33" s="88"/>
    </row>
    <row r="34" spans="1:5" ht="12.75">
      <c r="A34" s="88"/>
      <c r="B34" s="88"/>
      <c r="C34" s="89"/>
      <c r="D34" s="89"/>
      <c r="E34" s="89"/>
    </row>
    <row r="35" spans="1:5" ht="12.75">
      <c r="A35" s="90"/>
      <c r="B35" s="88"/>
      <c r="C35" s="89"/>
      <c r="D35" s="89"/>
      <c r="E35" s="89"/>
    </row>
    <row r="36" spans="1:5" ht="12.75">
      <c r="A36" s="88"/>
      <c r="B36" s="88"/>
      <c r="C36" s="89"/>
      <c r="D36" s="89"/>
      <c r="E36" s="89"/>
    </row>
    <row r="37" spans="1:5" ht="12.75">
      <c r="A37" s="88"/>
      <c r="B37" s="88"/>
      <c r="C37" s="89"/>
      <c r="D37" s="89"/>
      <c r="E37" s="89"/>
    </row>
    <row r="38" spans="1:5" ht="12.75">
      <c r="A38" s="88"/>
      <c r="B38" s="91"/>
      <c r="C38" s="88"/>
      <c r="D38" s="88"/>
      <c r="E38" s="88"/>
    </row>
    <row r="39" spans="1:5" ht="12.75">
      <c r="A39" s="92"/>
      <c r="B39" s="93"/>
      <c r="C39" s="94"/>
      <c r="D39" s="94"/>
      <c r="E39" s="94"/>
    </row>
    <row r="40" spans="1:5" ht="12.75">
      <c r="A40" s="92"/>
      <c r="B40" s="93"/>
      <c r="C40" s="94"/>
      <c r="D40" s="94"/>
      <c r="E40" s="94"/>
    </row>
    <row r="41" spans="1:5" ht="12.75">
      <c r="A41" s="92"/>
      <c r="B41" s="93"/>
      <c r="C41" s="94"/>
      <c r="D41" s="94"/>
      <c r="E41" s="94"/>
    </row>
    <row r="42" spans="1:5" ht="12.75">
      <c r="A42" s="95"/>
      <c r="B42" s="91"/>
      <c r="C42" s="96"/>
      <c r="D42" s="96"/>
      <c r="E42" s="96"/>
    </row>
    <row r="43" spans="1:5" ht="12.75">
      <c r="A43" s="92"/>
      <c r="B43" s="93"/>
      <c r="C43" s="94"/>
      <c r="D43" s="94"/>
      <c r="E43" s="94"/>
    </row>
    <row r="44" spans="1:5" ht="12.75">
      <c r="A44" s="95"/>
      <c r="B44" s="91"/>
      <c r="C44" s="96"/>
      <c r="D44" s="96"/>
      <c r="E44" s="96"/>
    </row>
    <row r="45" spans="1:5" ht="12.75">
      <c r="A45" s="92"/>
      <c r="B45" s="93"/>
      <c r="C45" s="94"/>
      <c r="D45" s="94"/>
      <c r="E45" s="94"/>
    </row>
    <row r="46" spans="1:5" ht="12.75">
      <c r="A46" s="97"/>
      <c r="B46" s="98"/>
      <c r="C46" s="99"/>
      <c r="D46" s="99"/>
      <c r="E46" s="99"/>
    </row>
    <row r="47" spans="1:5" ht="12.75">
      <c r="A47" s="97"/>
      <c r="B47" s="98"/>
      <c r="C47" s="99"/>
      <c r="D47" s="99"/>
      <c r="E47" s="99"/>
    </row>
    <row r="48" spans="1:5" ht="12.75">
      <c r="A48" s="92"/>
      <c r="B48" s="93"/>
      <c r="C48" s="94"/>
      <c r="D48" s="94"/>
      <c r="E48" s="94"/>
    </row>
    <row r="49" spans="1:5" ht="12.75">
      <c r="A49" s="95"/>
      <c r="B49" s="91"/>
      <c r="C49" s="96"/>
      <c r="D49" s="96"/>
      <c r="E49" s="96"/>
    </row>
    <row r="50" spans="1:5" ht="12.75">
      <c r="A50" s="88"/>
      <c r="B50" s="88"/>
      <c r="C50" s="88"/>
      <c r="D50" s="88"/>
      <c r="E50" s="88"/>
    </row>
  </sheetData>
  <sheetProtection/>
  <mergeCells count="5">
    <mergeCell ref="B5:C5"/>
    <mergeCell ref="B1:C1"/>
    <mergeCell ref="B2:C2"/>
    <mergeCell ref="B3:C3"/>
    <mergeCell ref="B4:C4"/>
  </mergeCells>
  <printOptions horizontalCentered="1"/>
  <pageMargins left="0" right="0" top="0.15748031496062992" bottom="0" header="0" footer="0"/>
  <pageSetup fitToWidth="0" fitToHeight="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dimension ref="A1:M248"/>
  <sheetViews>
    <sheetView zoomScalePageLayoutView="0" workbookViewId="0" topLeftCell="A1">
      <selection activeCell="M10" sqref="M10"/>
    </sheetView>
  </sheetViews>
  <sheetFormatPr defaultColWidth="9.00390625" defaultRowHeight="12.75"/>
  <cols>
    <col min="1" max="1" width="28.375" style="49" customWidth="1"/>
    <col min="2" max="2" width="9.625" style="49" customWidth="1"/>
    <col min="3" max="3" width="5.75390625" style="64" customWidth="1"/>
    <col min="4" max="4" width="9.125" style="64" customWidth="1"/>
    <col min="5" max="5" width="11.25390625" style="64" customWidth="1"/>
    <col min="6" max="6" width="7.375" style="65" customWidth="1"/>
    <col min="7" max="7" width="14.625" style="49" customWidth="1"/>
    <col min="8" max="8" width="3.625" style="66" hidden="1" customWidth="1"/>
    <col min="9" max="10" width="14.625" style="49" customWidth="1"/>
    <col min="11" max="11" width="13.375" style="53" customWidth="1"/>
    <col min="12" max="16384" width="9.125" style="53" customWidth="1"/>
  </cols>
  <sheetData>
    <row r="1" spans="1:13" s="103" customFormat="1" ht="18" customHeight="1">
      <c r="A1" s="109"/>
      <c r="B1" s="109"/>
      <c r="C1" s="109"/>
      <c r="D1" s="110"/>
      <c r="E1" s="110"/>
      <c r="F1" s="186"/>
      <c r="G1" s="187"/>
      <c r="H1" s="188"/>
      <c r="I1" s="186" t="s">
        <v>122</v>
      </c>
      <c r="J1" s="186"/>
      <c r="K1" s="102"/>
      <c r="L1" s="102"/>
      <c r="M1" s="102"/>
    </row>
    <row r="2" spans="1:9" s="103" customFormat="1" ht="15">
      <c r="A2" s="109"/>
      <c r="B2" s="109"/>
      <c r="C2" s="109"/>
      <c r="D2" s="110"/>
      <c r="E2" s="186"/>
      <c r="F2" s="186"/>
      <c r="G2" s="186"/>
      <c r="H2" s="186"/>
      <c r="I2" s="103" t="s">
        <v>346</v>
      </c>
    </row>
    <row r="3" spans="1:10" ht="12.75" customHeight="1">
      <c r="A3" s="189" t="s">
        <v>324</v>
      </c>
      <c r="B3" s="189"/>
      <c r="C3" s="189"/>
      <c r="D3" s="189"/>
      <c r="E3" s="189"/>
      <c r="F3" s="189"/>
      <c r="G3" s="189"/>
      <c r="H3" s="189"/>
      <c r="I3" s="189"/>
      <c r="J3" s="189"/>
    </row>
    <row r="4" spans="1:10" ht="61.5" customHeight="1">
      <c r="A4" s="184" t="s">
        <v>323</v>
      </c>
      <c r="B4" s="184"/>
      <c r="C4" s="184"/>
      <c r="D4" s="184"/>
      <c r="E4" s="184"/>
      <c r="F4" s="184"/>
      <c r="G4" s="184"/>
      <c r="H4" s="184"/>
      <c r="I4" s="184"/>
      <c r="J4" s="184"/>
    </row>
    <row r="5" spans="1:10" ht="12.75">
      <c r="A5" s="185" t="s">
        <v>325</v>
      </c>
      <c r="B5" s="185"/>
      <c r="C5" s="185"/>
      <c r="D5" s="185"/>
      <c r="E5" s="185"/>
      <c r="F5" s="185"/>
      <c r="G5" s="185"/>
      <c r="H5" s="185"/>
      <c r="I5" s="185"/>
      <c r="J5" s="185"/>
    </row>
    <row r="6" spans="1:10" ht="1.5" customHeight="1" thickBot="1">
      <c r="A6" s="50"/>
      <c r="B6" s="50"/>
      <c r="C6" s="51"/>
      <c r="D6" s="51"/>
      <c r="E6" s="51"/>
      <c r="F6" s="51"/>
      <c r="G6" s="51"/>
      <c r="H6" s="52"/>
      <c r="I6" s="51"/>
      <c r="J6" s="51"/>
    </row>
    <row r="7" spans="1:10" ht="13.5" hidden="1" thickBot="1">
      <c r="A7" s="54"/>
      <c r="B7" s="54"/>
      <c r="C7" s="51"/>
      <c r="D7" s="51"/>
      <c r="E7" s="51"/>
      <c r="F7" s="55"/>
      <c r="G7" s="56"/>
      <c r="H7" s="57"/>
      <c r="I7" s="56"/>
      <c r="J7" s="56"/>
    </row>
    <row r="8" spans="1:10" s="59" customFormat="1" ht="50.25" customHeight="1">
      <c r="A8" s="40" t="s">
        <v>4</v>
      </c>
      <c r="B8" s="41" t="s">
        <v>312</v>
      </c>
      <c r="C8" s="41" t="s">
        <v>0</v>
      </c>
      <c r="D8" s="41" t="s">
        <v>1</v>
      </c>
      <c r="E8" s="42" t="s">
        <v>2</v>
      </c>
      <c r="F8" s="43" t="s">
        <v>3</v>
      </c>
      <c r="G8" s="24" t="s">
        <v>326</v>
      </c>
      <c r="H8" s="58"/>
      <c r="I8" s="24" t="s">
        <v>327</v>
      </c>
      <c r="J8" s="24" t="s">
        <v>328</v>
      </c>
    </row>
    <row r="9" spans="1:10" ht="12.75">
      <c r="A9" s="44">
        <v>1</v>
      </c>
      <c r="B9" s="31">
        <v>2</v>
      </c>
      <c r="C9" s="31" t="s">
        <v>313</v>
      </c>
      <c r="D9" s="31" t="s">
        <v>314</v>
      </c>
      <c r="E9" s="45">
        <v>5</v>
      </c>
      <c r="F9" s="44">
        <v>6</v>
      </c>
      <c r="G9" s="46">
        <v>7</v>
      </c>
      <c r="H9" s="50"/>
      <c r="I9" s="46">
        <v>7</v>
      </c>
      <c r="J9" s="46">
        <v>7</v>
      </c>
    </row>
    <row r="10" spans="1:10" ht="12.75">
      <c r="A10" s="47" t="s">
        <v>77</v>
      </c>
      <c r="B10" s="31"/>
      <c r="C10" s="31"/>
      <c r="D10" s="31"/>
      <c r="E10" s="48"/>
      <c r="F10" s="44"/>
      <c r="G10" s="38">
        <f>G11</f>
        <v>91149.00000000001</v>
      </c>
      <c r="H10" s="38">
        <f>H11</f>
        <v>0</v>
      </c>
      <c r="I10" s="38">
        <f>I11</f>
        <v>26460.8</v>
      </c>
      <c r="J10" s="25">
        <f>(I10/G10)*100</f>
        <v>29.030269119792862</v>
      </c>
    </row>
    <row r="11" spans="1:10" s="49" customFormat="1" ht="21">
      <c r="A11" s="47" t="s">
        <v>315</v>
      </c>
      <c r="B11" s="27"/>
      <c r="C11" s="31"/>
      <c r="D11" s="31"/>
      <c r="E11" s="31"/>
      <c r="F11" s="44"/>
      <c r="G11" s="38">
        <f>G12+G66+G73+G83+G110+G196+G230</f>
        <v>91149.00000000001</v>
      </c>
      <c r="H11" s="38">
        <f>H12+H66+H73+H83+H110+H196+H230</f>
        <v>0</v>
      </c>
      <c r="I11" s="38">
        <f>I12+I66+I73+I83+I110+I196+I230</f>
        <v>26460.8</v>
      </c>
      <c r="J11" s="25">
        <f aca="true" t="shared" si="0" ref="J11:J74">(I11/G11)*100</f>
        <v>29.030269119792862</v>
      </c>
    </row>
    <row r="12" spans="1:10" s="49" customFormat="1" ht="15.75">
      <c r="A12" s="26" t="s">
        <v>5</v>
      </c>
      <c r="B12" s="27"/>
      <c r="C12" s="27" t="s">
        <v>61</v>
      </c>
      <c r="D12" s="27" t="s">
        <v>62</v>
      </c>
      <c r="E12" s="27"/>
      <c r="F12" s="28"/>
      <c r="G12" s="29">
        <f>G18</f>
        <v>19706</v>
      </c>
      <c r="H12" s="29">
        <f>H18</f>
        <v>0</v>
      </c>
      <c r="I12" s="29">
        <f>I18</f>
        <v>7844.699999999999</v>
      </c>
      <c r="J12" s="25">
        <f t="shared" si="0"/>
        <v>39.8086877093271</v>
      </c>
    </row>
    <row r="13" spans="1:10" s="49" customFormat="1" ht="31.5">
      <c r="A13" s="26" t="s">
        <v>56</v>
      </c>
      <c r="B13" s="27" t="s">
        <v>260</v>
      </c>
      <c r="C13" s="27" t="s">
        <v>61</v>
      </c>
      <c r="D13" s="27" t="s">
        <v>63</v>
      </c>
      <c r="E13" s="27"/>
      <c r="F13" s="28"/>
      <c r="G13" s="29">
        <f>G14</f>
        <v>0</v>
      </c>
      <c r="H13" s="56"/>
      <c r="I13" s="29">
        <v>0</v>
      </c>
      <c r="J13" s="25">
        <v>0</v>
      </c>
    </row>
    <row r="14" spans="1:10" s="49" customFormat="1" ht="15.75">
      <c r="A14" s="30" t="s">
        <v>261</v>
      </c>
      <c r="B14" s="31" t="s">
        <v>260</v>
      </c>
      <c r="C14" s="31" t="s">
        <v>61</v>
      </c>
      <c r="D14" s="31" t="s">
        <v>63</v>
      </c>
      <c r="E14" s="31">
        <v>9000000</v>
      </c>
      <c r="F14" s="28"/>
      <c r="G14" s="32">
        <f>G15</f>
        <v>0</v>
      </c>
      <c r="H14" s="56"/>
      <c r="I14" s="32">
        <v>0</v>
      </c>
      <c r="J14" s="129">
        <v>0</v>
      </c>
    </row>
    <row r="15" spans="1:10" s="49" customFormat="1" ht="35.25" customHeight="1">
      <c r="A15" s="30" t="s">
        <v>262</v>
      </c>
      <c r="B15" s="31" t="s">
        <v>260</v>
      </c>
      <c r="C15" s="31" t="s">
        <v>61</v>
      </c>
      <c r="D15" s="31" t="s">
        <v>63</v>
      </c>
      <c r="E15" s="31">
        <v>9900000</v>
      </c>
      <c r="F15" s="28"/>
      <c r="G15" s="32">
        <f>G16</f>
        <v>0</v>
      </c>
      <c r="H15" s="56"/>
      <c r="I15" s="32">
        <v>0</v>
      </c>
      <c r="J15" s="129">
        <v>0</v>
      </c>
    </row>
    <row r="16" spans="1:10" s="49" customFormat="1" ht="23.25" customHeight="1">
      <c r="A16" s="26" t="s">
        <v>58</v>
      </c>
      <c r="B16" s="27" t="s">
        <v>260</v>
      </c>
      <c r="C16" s="27" t="s">
        <v>61</v>
      </c>
      <c r="D16" s="27" t="s">
        <v>63</v>
      </c>
      <c r="E16" s="27">
        <v>9900020</v>
      </c>
      <c r="F16" s="28"/>
      <c r="G16" s="29">
        <f>G17</f>
        <v>0</v>
      </c>
      <c r="H16" s="56"/>
      <c r="I16" s="29">
        <v>0</v>
      </c>
      <c r="J16" s="25">
        <v>0</v>
      </c>
    </row>
    <row r="17" spans="1:10" s="49" customFormat="1" ht="33.75">
      <c r="A17" s="30" t="s">
        <v>44</v>
      </c>
      <c r="B17" s="31" t="s">
        <v>260</v>
      </c>
      <c r="C17" s="31" t="s">
        <v>61</v>
      </c>
      <c r="D17" s="31" t="s">
        <v>63</v>
      </c>
      <c r="E17" s="31">
        <v>9900020</v>
      </c>
      <c r="F17" s="33">
        <v>121</v>
      </c>
      <c r="G17" s="32">
        <v>0</v>
      </c>
      <c r="H17" s="56"/>
      <c r="I17" s="32">
        <v>0</v>
      </c>
      <c r="J17" s="129">
        <v>0</v>
      </c>
    </row>
    <row r="18" spans="1:10" s="49" customFormat="1" ht="69" customHeight="1">
      <c r="A18" s="26" t="s">
        <v>6</v>
      </c>
      <c r="B18" s="27" t="s">
        <v>263</v>
      </c>
      <c r="C18" s="27" t="s">
        <v>61</v>
      </c>
      <c r="D18" s="27" t="s">
        <v>62</v>
      </c>
      <c r="E18" s="27"/>
      <c r="F18" s="28"/>
      <c r="G18" s="29">
        <f aca="true" t="shared" si="1" ref="G18:I19">G19</f>
        <v>19706</v>
      </c>
      <c r="H18" s="29">
        <f t="shared" si="1"/>
        <v>0</v>
      </c>
      <c r="I18" s="29">
        <f t="shared" si="1"/>
        <v>7844.699999999999</v>
      </c>
      <c r="J18" s="25">
        <f t="shared" si="0"/>
        <v>39.8086877093271</v>
      </c>
    </row>
    <row r="19" spans="1:10" s="49" customFormat="1" ht="37.5" customHeight="1">
      <c r="A19" s="37" t="s">
        <v>148</v>
      </c>
      <c r="B19" s="27" t="s">
        <v>263</v>
      </c>
      <c r="C19" s="27" t="s">
        <v>61</v>
      </c>
      <c r="D19" s="27" t="s">
        <v>62</v>
      </c>
      <c r="E19" s="27">
        <v>9000000000</v>
      </c>
      <c r="F19" s="28"/>
      <c r="G19" s="29">
        <f t="shared" si="1"/>
        <v>19706</v>
      </c>
      <c r="H19" s="29">
        <f t="shared" si="1"/>
        <v>0</v>
      </c>
      <c r="I19" s="29">
        <f t="shared" si="1"/>
        <v>7844.699999999999</v>
      </c>
      <c r="J19" s="25">
        <f t="shared" si="0"/>
        <v>39.8086877093271</v>
      </c>
    </row>
    <row r="20" spans="1:10" s="49" customFormat="1" ht="47.25" customHeight="1">
      <c r="A20" s="34" t="s">
        <v>155</v>
      </c>
      <c r="B20" s="31" t="s">
        <v>263</v>
      </c>
      <c r="C20" s="31" t="s">
        <v>61</v>
      </c>
      <c r="D20" s="31" t="s">
        <v>62</v>
      </c>
      <c r="E20" s="31">
        <v>9900000000</v>
      </c>
      <c r="F20" s="28"/>
      <c r="G20" s="32">
        <f>G21+G23+G29+G52+G62</f>
        <v>19706</v>
      </c>
      <c r="H20" s="32">
        <f>H21+H23+H29+H52+H62</f>
        <v>0</v>
      </c>
      <c r="I20" s="32">
        <f>I21+I23+I29+I52+I62</f>
        <v>7844.699999999999</v>
      </c>
      <c r="J20" s="129">
        <f t="shared" si="0"/>
        <v>39.8086877093271</v>
      </c>
    </row>
    <row r="21" spans="1:10" s="49" customFormat="1" ht="36" customHeight="1">
      <c r="A21" s="35" t="s">
        <v>149</v>
      </c>
      <c r="B21" s="27" t="s">
        <v>263</v>
      </c>
      <c r="C21" s="27" t="s">
        <v>61</v>
      </c>
      <c r="D21" s="27" t="s">
        <v>63</v>
      </c>
      <c r="E21" s="27" t="s">
        <v>186</v>
      </c>
      <c r="F21" s="28"/>
      <c r="G21" s="29">
        <f>G22</f>
        <v>1563</v>
      </c>
      <c r="H21" s="56"/>
      <c r="I21" s="29">
        <f>I22</f>
        <v>671.6</v>
      </c>
      <c r="J21" s="25">
        <f t="shared" si="0"/>
        <v>42.96865003198976</v>
      </c>
    </row>
    <row r="22" spans="1:10" s="49" customFormat="1" ht="36" customHeight="1">
      <c r="A22" s="34" t="s">
        <v>154</v>
      </c>
      <c r="B22" s="31" t="s">
        <v>263</v>
      </c>
      <c r="C22" s="31" t="s">
        <v>61</v>
      </c>
      <c r="D22" s="31" t="s">
        <v>63</v>
      </c>
      <c r="E22" s="31" t="s">
        <v>186</v>
      </c>
      <c r="F22" s="33">
        <v>120</v>
      </c>
      <c r="G22" s="32">
        <v>1563</v>
      </c>
      <c r="H22" s="56"/>
      <c r="I22" s="32">
        <v>671.6</v>
      </c>
      <c r="J22" s="129">
        <f t="shared" si="0"/>
        <v>42.96865003198976</v>
      </c>
    </row>
    <row r="23" spans="1:10" s="49" customFormat="1" ht="47.25" customHeight="1">
      <c r="A23" s="36" t="s">
        <v>149</v>
      </c>
      <c r="B23" s="27" t="s">
        <v>263</v>
      </c>
      <c r="C23" s="27" t="s">
        <v>61</v>
      </c>
      <c r="D23" s="27" t="s">
        <v>64</v>
      </c>
      <c r="E23" s="27" t="s">
        <v>185</v>
      </c>
      <c r="F23" s="33"/>
      <c r="G23" s="29">
        <f>G24+G25+G26</f>
        <v>816.2</v>
      </c>
      <c r="H23" s="56"/>
      <c r="I23" s="29">
        <f>I24+I25+I26</f>
        <v>314.1</v>
      </c>
      <c r="J23" s="25">
        <f t="shared" si="0"/>
        <v>38.483214898309235</v>
      </c>
    </row>
    <row r="24" spans="1:10" s="49" customFormat="1" ht="37.5" customHeight="1">
      <c r="A24" s="34" t="s">
        <v>156</v>
      </c>
      <c r="B24" s="31" t="s">
        <v>263</v>
      </c>
      <c r="C24" s="31" t="s">
        <v>61</v>
      </c>
      <c r="D24" s="31" t="s">
        <v>64</v>
      </c>
      <c r="E24" s="31" t="s">
        <v>185</v>
      </c>
      <c r="F24" s="33">
        <v>240</v>
      </c>
      <c r="G24" s="32">
        <v>744.5</v>
      </c>
      <c r="H24" s="56"/>
      <c r="I24" s="32">
        <v>285.1</v>
      </c>
      <c r="J24" s="129">
        <f t="shared" si="0"/>
        <v>38.29415715245131</v>
      </c>
    </row>
    <row r="25" spans="1:10" s="49" customFormat="1" ht="26.25" customHeight="1">
      <c r="A25" s="34" t="s">
        <v>43</v>
      </c>
      <c r="B25" s="31" t="s">
        <v>263</v>
      </c>
      <c r="C25" s="31" t="s">
        <v>61</v>
      </c>
      <c r="D25" s="31" t="s">
        <v>64</v>
      </c>
      <c r="E25" s="31" t="s">
        <v>185</v>
      </c>
      <c r="F25" s="33">
        <v>850</v>
      </c>
      <c r="G25" s="32">
        <f>43.2+1.5</f>
        <v>44.7</v>
      </c>
      <c r="H25" s="56"/>
      <c r="I25" s="32">
        <v>15.5</v>
      </c>
      <c r="J25" s="129">
        <f t="shared" si="0"/>
        <v>34.67561521252796</v>
      </c>
    </row>
    <row r="26" spans="1:10" s="49" customFormat="1" ht="26.25" customHeight="1">
      <c r="A26" s="35" t="s">
        <v>161</v>
      </c>
      <c r="B26" s="31" t="s">
        <v>263</v>
      </c>
      <c r="C26" s="31" t="s">
        <v>61</v>
      </c>
      <c r="D26" s="31" t="s">
        <v>64</v>
      </c>
      <c r="E26" s="31">
        <v>9900005000</v>
      </c>
      <c r="F26" s="33"/>
      <c r="G26" s="32">
        <f>G28</f>
        <v>27</v>
      </c>
      <c r="H26" s="56"/>
      <c r="I26" s="32">
        <f>I27</f>
        <v>13.5</v>
      </c>
      <c r="J26" s="129">
        <f t="shared" si="0"/>
        <v>50</v>
      </c>
    </row>
    <row r="27" spans="1:10" s="49" customFormat="1" ht="35.25" customHeight="1">
      <c r="A27" s="35" t="s">
        <v>160</v>
      </c>
      <c r="B27" s="31" t="s">
        <v>263</v>
      </c>
      <c r="C27" s="31" t="s">
        <v>61</v>
      </c>
      <c r="D27" s="31" t="s">
        <v>64</v>
      </c>
      <c r="E27" s="31">
        <v>9900005030</v>
      </c>
      <c r="F27" s="33"/>
      <c r="G27" s="32">
        <f>G28</f>
        <v>27</v>
      </c>
      <c r="H27" s="56"/>
      <c r="I27" s="32">
        <v>13.5</v>
      </c>
      <c r="J27" s="129">
        <f t="shared" si="0"/>
        <v>50</v>
      </c>
    </row>
    <row r="28" spans="1:10" s="49" customFormat="1" ht="15.75">
      <c r="A28" s="30" t="s">
        <v>29</v>
      </c>
      <c r="B28" s="31" t="s">
        <v>263</v>
      </c>
      <c r="C28" s="31" t="s">
        <v>61</v>
      </c>
      <c r="D28" s="31" t="s">
        <v>64</v>
      </c>
      <c r="E28" s="31">
        <v>9900005030</v>
      </c>
      <c r="F28" s="33">
        <v>540</v>
      </c>
      <c r="G28" s="32">
        <v>27</v>
      </c>
      <c r="H28" s="56"/>
      <c r="I28" s="32">
        <f>I27</f>
        <v>13.5</v>
      </c>
      <c r="J28" s="129">
        <f t="shared" si="0"/>
        <v>50</v>
      </c>
    </row>
    <row r="29" spans="1:10" s="49" customFormat="1" ht="24.75" customHeight="1">
      <c r="A29" s="26" t="s">
        <v>55</v>
      </c>
      <c r="B29" s="27" t="s">
        <v>260</v>
      </c>
      <c r="C29" s="27" t="s">
        <v>61</v>
      </c>
      <c r="D29" s="27" t="s">
        <v>65</v>
      </c>
      <c r="E29" s="27"/>
      <c r="F29" s="28"/>
      <c r="G29" s="29">
        <f>G30</f>
        <v>15900.1</v>
      </c>
      <c r="H29" s="56"/>
      <c r="I29" s="29">
        <f>I30</f>
        <v>6107.799999999999</v>
      </c>
      <c r="J29" s="25">
        <f t="shared" si="0"/>
        <v>38.41359488305105</v>
      </c>
    </row>
    <row r="30" spans="1:10" s="49" customFormat="1" ht="34.5">
      <c r="A30" s="34" t="s">
        <v>148</v>
      </c>
      <c r="B30" s="31" t="s">
        <v>260</v>
      </c>
      <c r="C30" s="31" t="s">
        <v>61</v>
      </c>
      <c r="D30" s="31" t="s">
        <v>65</v>
      </c>
      <c r="E30" s="31" t="s">
        <v>190</v>
      </c>
      <c r="F30" s="28"/>
      <c r="G30" s="32">
        <f>G31</f>
        <v>15900.1</v>
      </c>
      <c r="H30" s="56"/>
      <c r="I30" s="32">
        <f>I31</f>
        <v>6107.799999999999</v>
      </c>
      <c r="J30" s="129">
        <f t="shared" si="0"/>
        <v>38.41359488305105</v>
      </c>
    </row>
    <row r="31" spans="1:12" s="49" customFormat="1" ht="45.75">
      <c r="A31" s="34" t="s">
        <v>155</v>
      </c>
      <c r="B31" s="31" t="s">
        <v>260</v>
      </c>
      <c r="C31" s="31" t="s">
        <v>61</v>
      </c>
      <c r="D31" s="31" t="s">
        <v>65</v>
      </c>
      <c r="E31" s="31" t="s">
        <v>193</v>
      </c>
      <c r="F31" s="28"/>
      <c r="G31" s="32">
        <f>G32+G38+G44</f>
        <v>15900.1</v>
      </c>
      <c r="H31" s="56"/>
      <c r="I31" s="32">
        <f>I32+I38+I44</f>
        <v>6107.799999999999</v>
      </c>
      <c r="J31" s="129">
        <f t="shared" si="0"/>
        <v>38.41359488305105</v>
      </c>
      <c r="L31" s="60"/>
    </row>
    <row r="32" spans="1:12" s="49" customFormat="1" ht="31.5">
      <c r="A32" s="26" t="s">
        <v>169</v>
      </c>
      <c r="B32" s="27" t="s">
        <v>260</v>
      </c>
      <c r="C32" s="27" t="s">
        <v>61</v>
      </c>
      <c r="D32" s="27" t="s">
        <v>65</v>
      </c>
      <c r="E32" s="27" t="s">
        <v>264</v>
      </c>
      <c r="F32" s="28"/>
      <c r="G32" s="29">
        <f>SUM(G33:G36)</f>
        <v>14278.4</v>
      </c>
      <c r="H32" s="56"/>
      <c r="I32" s="29">
        <f>I33+I34+I35+I36</f>
        <v>5436.799999999999</v>
      </c>
      <c r="J32" s="25">
        <f t="shared" si="0"/>
        <v>38.077095472882114</v>
      </c>
      <c r="L32" s="60"/>
    </row>
    <row r="33" spans="1:12" s="49" customFormat="1" ht="34.5">
      <c r="A33" s="130" t="s">
        <v>154</v>
      </c>
      <c r="B33" s="131" t="s">
        <v>260</v>
      </c>
      <c r="C33" s="131" t="s">
        <v>61</v>
      </c>
      <c r="D33" s="131" t="s">
        <v>65</v>
      </c>
      <c r="E33" s="131" t="s">
        <v>264</v>
      </c>
      <c r="F33" s="132">
        <v>120</v>
      </c>
      <c r="G33" s="133">
        <v>10800</v>
      </c>
      <c r="H33" s="134"/>
      <c r="I33" s="133">
        <v>3556.7</v>
      </c>
      <c r="J33" s="143">
        <f t="shared" si="0"/>
        <v>32.9324074074074</v>
      </c>
      <c r="L33" s="60"/>
    </row>
    <row r="34" spans="1:12" s="49" customFormat="1" ht="34.5">
      <c r="A34" s="130" t="s">
        <v>156</v>
      </c>
      <c r="B34" s="131" t="s">
        <v>260</v>
      </c>
      <c r="C34" s="131" t="s">
        <v>61</v>
      </c>
      <c r="D34" s="131" t="s">
        <v>65</v>
      </c>
      <c r="E34" s="131" t="s">
        <v>264</v>
      </c>
      <c r="F34" s="132">
        <v>240</v>
      </c>
      <c r="G34" s="133">
        <f>3326.4</f>
        <v>3326.4</v>
      </c>
      <c r="H34" s="134"/>
      <c r="I34" s="133">
        <v>1796.6</v>
      </c>
      <c r="J34" s="143">
        <f t="shared" si="0"/>
        <v>54.01034151034151</v>
      </c>
      <c r="L34" s="60"/>
    </row>
    <row r="35" spans="1:12" s="49" customFormat="1" ht="34.5">
      <c r="A35" s="130" t="s">
        <v>339</v>
      </c>
      <c r="B35" s="131" t="s">
        <v>260</v>
      </c>
      <c r="C35" s="131" t="s">
        <v>61</v>
      </c>
      <c r="D35" s="131" t="s">
        <v>65</v>
      </c>
      <c r="E35" s="131" t="s">
        <v>264</v>
      </c>
      <c r="F35" s="132">
        <v>830</v>
      </c>
      <c r="G35" s="133">
        <v>0</v>
      </c>
      <c r="H35" s="134"/>
      <c r="I35" s="133">
        <v>0</v>
      </c>
      <c r="J35" s="143">
        <v>0</v>
      </c>
      <c r="L35" s="60"/>
    </row>
    <row r="36" spans="1:10" s="49" customFormat="1" ht="23.25">
      <c r="A36" s="130" t="s">
        <v>43</v>
      </c>
      <c r="B36" s="131" t="s">
        <v>260</v>
      </c>
      <c r="C36" s="131" t="s">
        <v>61</v>
      </c>
      <c r="D36" s="131" t="s">
        <v>65</v>
      </c>
      <c r="E36" s="131" t="s">
        <v>264</v>
      </c>
      <c r="F36" s="132">
        <v>850</v>
      </c>
      <c r="G36" s="133">
        <v>152</v>
      </c>
      <c r="H36" s="134"/>
      <c r="I36" s="133">
        <v>83.5</v>
      </c>
      <c r="J36" s="143">
        <f t="shared" si="0"/>
        <v>54.93421052631579</v>
      </c>
    </row>
    <row r="37" spans="1:10" s="49" customFormat="1" ht="15.75">
      <c r="A37" s="136" t="s">
        <v>29</v>
      </c>
      <c r="B37" s="131" t="s">
        <v>260</v>
      </c>
      <c r="C37" s="131">
        <v>100</v>
      </c>
      <c r="D37" s="131">
        <v>104</v>
      </c>
      <c r="E37" s="131" t="s">
        <v>7</v>
      </c>
      <c r="F37" s="132">
        <v>17</v>
      </c>
      <c r="G37" s="133">
        <v>0</v>
      </c>
      <c r="H37" s="134"/>
      <c r="I37" s="137">
        <v>0</v>
      </c>
      <c r="J37" s="143">
        <v>0</v>
      </c>
    </row>
    <row r="38" spans="1:10" s="49" customFormat="1" ht="23.25" customHeight="1">
      <c r="A38" s="138" t="s">
        <v>57</v>
      </c>
      <c r="B38" s="139" t="s">
        <v>260</v>
      </c>
      <c r="C38" s="139" t="s">
        <v>61</v>
      </c>
      <c r="D38" s="139" t="s">
        <v>65</v>
      </c>
      <c r="E38" s="139" t="s">
        <v>186</v>
      </c>
      <c r="F38" s="140"/>
      <c r="G38" s="137">
        <f>G39</f>
        <v>1525</v>
      </c>
      <c r="H38" s="134"/>
      <c r="I38" s="137">
        <f>I39</f>
        <v>622.6</v>
      </c>
      <c r="J38" s="135">
        <f t="shared" si="0"/>
        <v>40.82622950819672</v>
      </c>
    </row>
    <row r="39" spans="1:10" s="49" customFormat="1" ht="36.75" customHeight="1">
      <c r="A39" s="130" t="s">
        <v>154</v>
      </c>
      <c r="B39" s="131" t="s">
        <v>260</v>
      </c>
      <c r="C39" s="131" t="s">
        <v>61</v>
      </c>
      <c r="D39" s="131" t="s">
        <v>65</v>
      </c>
      <c r="E39" s="131" t="s">
        <v>186</v>
      </c>
      <c r="F39" s="132">
        <v>120</v>
      </c>
      <c r="G39" s="133">
        <v>1525</v>
      </c>
      <c r="H39" s="134"/>
      <c r="I39" s="133">
        <v>622.6</v>
      </c>
      <c r="J39" s="143">
        <f t="shared" si="0"/>
        <v>40.82622950819672</v>
      </c>
    </row>
    <row r="40" spans="1:10" s="49" customFormat="1" ht="27" customHeight="1">
      <c r="A40" s="141" t="s">
        <v>53</v>
      </c>
      <c r="B40" s="139" t="s">
        <v>260</v>
      </c>
      <c r="C40" s="139" t="s">
        <v>61</v>
      </c>
      <c r="D40" s="139" t="s">
        <v>66</v>
      </c>
      <c r="E40" s="139" t="s">
        <v>264</v>
      </c>
      <c r="F40" s="140">
        <v>880</v>
      </c>
      <c r="G40" s="137">
        <v>0</v>
      </c>
      <c r="H40" s="134"/>
      <c r="I40" s="137">
        <v>0</v>
      </c>
      <c r="J40" s="135">
        <v>0</v>
      </c>
    </row>
    <row r="41" spans="1:10" s="49" customFormat="1" ht="56.25" customHeight="1">
      <c r="A41" s="142" t="s">
        <v>170</v>
      </c>
      <c r="B41" s="131" t="s">
        <v>260</v>
      </c>
      <c r="C41" s="139" t="s">
        <v>61</v>
      </c>
      <c r="D41" s="139" t="s">
        <v>68</v>
      </c>
      <c r="E41" s="139" t="s">
        <v>187</v>
      </c>
      <c r="F41" s="140"/>
      <c r="G41" s="137">
        <f>SUM(G42:G43)</f>
        <v>3.5</v>
      </c>
      <c r="H41" s="134"/>
      <c r="I41" s="137">
        <f>I43</f>
        <v>0</v>
      </c>
      <c r="J41" s="135">
        <f t="shared" si="0"/>
        <v>0</v>
      </c>
    </row>
    <row r="42" spans="1:10" s="49" customFormat="1" ht="36.75" customHeight="1">
      <c r="A42" s="130" t="s">
        <v>154</v>
      </c>
      <c r="B42" s="131" t="s">
        <v>260</v>
      </c>
      <c r="C42" s="131" t="s">
        <v>61</v>
      </c>
      <c r="D42" s="131" t="s">
        <v>68</v>
      </c>
      <c r="E42" s="131" t="s">
        <v>187</v>
      </c>
      <c r="F42" s="132">
        <v>120</v>
      </c>
      <c r="G42" s="133">
        <v>0</v>
      </c>
      <c r="H42" s="134"/>
      <c r="I42" s="133">
        <v>0</v>
      </c>
      <c r="J42" s="143">
        <v>0</v>
      </c>
    </row>
    <row r="43" spans="1:10" s="49" customFormat="1" ht="36.75" customHeight="1">
      <c r="A43" s="130" t="s">
        <v>156</v>
      </c>
      <c r="B43" s="131" t="s">
        <v>260</v>
      </c>
      <c r="C43" s="131" t="s">
        <v>61</v>
      </c>
      <c r="D43" s="131" t="s">
        <v>68</v>
      </c>
      <c r="E43" s="131" t="s">
        <v>187</v>
      </c>
      <c r="F43" s="132">
        <v>240</v>
      </c>
      <c r="G43" s="133">
        <v>3.5</v>
      </c>
      <c r="H43" s="134"/>
      <c r="I43" s="133">
        <v>0</v>
      </c>
      <c r="J43" s="143">
        <f t="shared" si="0"/>
        <v>0</v>
      </c>
    </row>
    <row r="44" spans="1:10" s="49" customFormat="1" ht="25.5" customHeight="1">
      <c r="A44" s="39" t="s">
        <v>161</v>
      </c>
      <c r="B44" s="131" t="s">
        <v>260</v>
      </c>
      <c r="C44" s="131" t="s">
        <v>61</v>
      </c>
      <c r="D44" s="131" t="s">
        <v>65</v>
      </c>
      <c r="E44" s="131" t="s">
        <v>188</v>
      </c>
      <c r="F44" s="132"/>
      <c r="G44" s="133">
        <f>G46</f>
        <v>96.7</v>
      </c>
      <c r="H44" s="134"/>
      <c r="I44" s="133">
        <f>I45</f>
        <v>48.4</v>
      </c>
      <c r="J44" s="143">
        <f t="shared" si="0"/>
        <v>50.0517063081696</v>
      </c>
    </row>
    <row r="45" spans="1:10" s="49" customFormat="1" ht="48" customHeight="1">
      <c r="A45" s="39" t="s">
        <v>162</v>
      </c>
      <c r="B45" s="131" t="s">
        <v>260</v>
      </c>
      <c r="C45" s="131" t="s">
        <v>61</v>
      </c>
      <c r="D45" s="131" t="s">
        <v>65</v>
      </c>
      <c r="E45" s="131" t="s">
        <v>189</v>
      </c>
      <c r="F45" s="132"/>
      <c r="G45" s="133">
        <f>G46</f>
        <v>96.7</v>
      </c>
      <c r="H45" s="134"/>
      <c r="I45" s="133">
        <v>48.4</v>
      </c>
      <c r="J45" s="143">
        <f t="shared" si="0"/>
        <v>50.0517063081696</v>
      </c>
    </row>
    <row r="46" spans="1:10" s="49" customFormat="1" ht="16.5" customHeight="1">
      <c r="A46" s="136" t="s">
        <v>29</v>
      </c>
      <c r="B46" s="131" t="s">
        <v>260</v>
      </c>
      <c r="C46" s="131" t="s">
        <v>61</v>
      </c>
      <c r="D46" s="131" t="s">
        <v>65</v>
      </c>
      <c r="E46" s="131" t="s">
        <v>189</v>
      </c>
      <c r="F46" s="132">
        <v>540</v>
      </c>
      <c r="G46" s="133">
        <v>96.7</v>
      </c>
      <c r="H46" s="134"/>
      <c r="I46" s="133">
        <v>48.4</v>
      </c>
      <c r="J46" s="143">
        <f t="shared" si="0"/>
        <v>50.0517063081696</v>
      </c>
    </row>
    <row r="47" spans="1:10" s="49" customFormat="1" ht="27" customHeight="1">
      <c r="A47" s="138" t="s">
        <v>53</v>
      </c>
      <c r="B47" s="139" t="s">
        <v>260</v>
      </c>
      <c r="C47" s="139" t="s">
        <v>61</v>
      </c>
      <c r="D47" s="139" t="s">
        <v>66</v>
      </c>
      <c r="E47" s="139"/>
      <c r="F47" s="140"/>
      <c r="G47" s="137">
        <f>G48</f>
        <v>0</v>
      </c>
      <c r="H47" s="134"/>
      <c r="I47" s="137">
        <v>0</v>
      </c>
      <c r="J47" s="135">
        <v>0</v>
      </c>
    </row>
    <row r="48" spans="1:10" s="49" customFormat="1" ht="13.5" customHeight="1">
      <c r="A48" s="136" t="s">
        <v>261</v>
      </c>
      <c r="B48" s="131" t="s">
        <v>260</v>
      </c>
      <c r="C48" s="131" t="s">
        <v>61</v>
      </c>
      <c r="D48" s="131" t="s">
        <v>66</v>
      </c>
      <c r="E48" s="131">
        <v>9000000</v>
      </c>
      <c r="F48" s="140"/>
      <c r="G48" s="133">
        <f>G49</f>
        <v>0</v>
      </c>
      <c r="H48" s="134"/>
      <c r="I48" s="133">
        <v>0</v>
      </c>
      <c r="J48" s="143">
        <v>0</v>
      </c>
    </row>
    <row r="49" spans="1:10" s="49" customFormat="1" ht="36.75" customHeight="1">
      <c r="A49" s="136" t="s">
        <v>262</v>
      </c>
      <c r="B49" s="131" t="s">
        <v>260</v>
      </c>
      <c r="C49" s="131" t="s">
        <v>61</v>
      </c>
      <c r="D49" s="131" t="s">
        <v>66</v>
      </c>
      <c r="E49" s="131">
        <v>9900000</v>
      </c>
      <c r="F49" s="140"/>
      <c r="G49" s="133">
        <f>G50</f>
        <v>0</v>
      </c>
      <c r="H49" s="134"/>
      <c r="I49" s="133">
        <v>0</v>
      </c>
      <c r="J49" s="143">
        <v>0</v>
      </c>
    </row>
    <row r="50" spans="1:10" s="49" customFormat="1" ht="24.75" customHeight="1">
      <c r="A50" s="136" t="s">
        <v>60</v>
      </c>
      <c r="B50" s="131" t="s">
        <v>260</v>
      </c>
      <c r="C50" s="131" t="s">
        <v>61</v>
      </c>
      <c r="D50" s="131" t="s">
        <v>66</v>
      </c>
      <c r="E50" s="131">
        <v>9900022</v>
      </c>
      <c r="F50" s="132"/>
      <c r="G50" s="133">
        <f>G51</f>
        <v>0</v>
      </c>
      <c r="H50" s="134"/>
      <c r="I50" s="133">
        <v>0</v>
      </c>
      <c r="J50" s="143">
        <v>0</v>
      </c>
    </row>
    <row r="51" spans="1:10" s="49" customFormat="1" ht="36" customHeight="1">
      <c r="A51" s="136" t="s">
        <v>46</v>
      </c>
      <c r="B51" s="131" t="s">
        <v>260</v>
      </c>
      <c r="C51" s="131" t="s">
        <v>61</v>
      </c>
      <c r="D51" s="131" t="s">
        <v>66</v>
      </c>
      <c r="E51" s="131">
        <v>9900022</v>
      </c>
      <c r="F51" s="132">
        <v>244</v>
      </c>
      <c r="G51" s="133">
        <v>0</v>
      </c>
      <c r="H51" s="134"/>
      <c r="I51" s="133">
        <v>0</v>
      </c>
      <c r="J51" s="143">
        <v>0</v>
      </c>
    </row>
    <row r="52" spans="1:10" s="49" customFormat="1" ht="15.75">
      <c r="A52" s="138" t="s">
        <v>9</v>
      </c>
      <c r="B52" s="139" t="s">
        <v>260</v>
      </c>
      <c r="C52" s="139" t="s">
        <v>61</v>
      </c>
      <c r="D52" s="139" t="s">
        <v>67</v>
      </c>
      <c r="E52" s="139"/>
      <c r="F52" s="140"/>
      <c r="G52" s="137">
        <f>G53</f>
        <v>120</v>
      </c>
      <c r="H52" s="134"/>
      <c r="I52" s="137">
        <f>I53</f>
        <v>0</v>
      </c>
      <c r="J52" s="135">
        <f t="shared" si="0"/>
        <v>0</v>
      </c>
    </row>
    <row r="53" spans="1:10" s="49" customFormat="1" ht="37.5" customHeight="1">
      <c r="A53" s="130" t="s">
        <v>148</v>
      </c>
      <c r="B53" s="131" t="s">
        <v>260</v>
      </c>
      <c r="C53" s="131" t="s">
        <v>61</v>
      </c>
      <c r="D53" s="131" t="s">
        <v>67</v>
      </c>
      <c r="E53" s="131" t="s">
        <v>190</v>
      </c>
      <c r="F53" s="140"/>
      <c r="G53" s="133">
        <f>G54</f>
        <v>120</v>
      </c>
      <c r="H53" s="134"/>
      <c r="I53" s="133">
        <f>I54</f>
        <v>0</v>
      </c>
      <c r="J53" s="143">
        <f t="shared" si="0"/>
        <v>0</v>
      </c>
    </row>
    <row r="54" spans="1:10" s="49" customFormat="1" ht="37.5" customHeight="1">
      <c r="A54" s="136" t="s">
        <v>262</v>
      </c>
      <c r="B54" s="131" t="s">
        <v>260</v>
      </c>
      <c r="C54" s="131" t="s">
        <v>61</v>
      </c>
      <c r="D54" s="131" t="s">
        <v>67</v>
      </c>
      <c r="E54" s="131" t="s">
        <v>193</v>
      </c>
      <c r="F54" s="140"/>
      <c r="G54" s="133">
        <f>G55</f>
        <v>120</v>
      </c>
      <c r="H54" s="134"/>
      <c r="I54" s="133">
        <f>I55</f>
        <v>0</v>
      </c>
      <c r="J54" s="143">
        <f t="shared" si="0"/>
        <v>0</v>
      </c>
    </row>
    <row r="55" spans="1:10" s="49" customFormat="1" ht="25.5" customHeight="1">
      <c r="A55" s="39" t="s">
        <v>171</v>
      </c>
      <c r="B55" s="131" t="s">
        <v>260</v>
      </c>
      <c r="C55" s="131" t="s">
        <v>61</v>
      </c>
      <c r="D55" s="131" t="s">
        <v>67</v>
      </c>
      <c r="E55" s="131" t="s">
        <v>265</v>
      </c>
      <c r="F55" s="132"/>
      <c r="G55" s="133">
        <f>G56</f>
        <v>120</v>
      </c>
      <c r="H55" s="134"/>
      <c r="I55" s="133">
        <v>0</v>
      </c>
      <c r="J55" s="143">
        <f t="shared" si="0"/>
        <v>0</v>
      </c>
    </row>
    <row r="56" spans="1:10" s="49" customFormat="1" ht="19.5" customHeight="1">
      <c r="A56" s="136" t="s">
        <v>59</v>
      </c>
      <c r="B56" s="131" t="s">
        <v>260</v>
      </c>
      <c r="C56" s="131" t="s">
        <v>61</v>
      </c>
      <c r="D56" s="131" t="s">
        <v>67</v>
      </c>
      <c r="E56" s="131" t="s">
        <v>265</v>
      </c>
      <c r="F56" s="132">
        <v>870</v>
      </c>
      <c r="G56" s="133">
        <v>120</v>
      </c>
      <c r="H56" s="134"/>
      <c r="I56" s="133">
        <v>0</v>
      </c>
      <c r="J56" s="143">
        <f t="shared" si="0"/>
        <v>0</v>
      </c>
    </row>
    <row r="57" spans="1:10" s="49" customFormat="1" ht="23.25" customHeight="1">
      <c r="A57" s="138" t="s">
        <v>39</v>
      </c>
      <c r="B57" s="139" t="s">
        <v>260</v>
      </c>
      <c r="C57" s="139" t="s">
        <v>61</v>
      </c>
      <c r="D57" s="139" t="s">
        <v>68</v>
      </c>
      <c r="E57" s="139"/>
      <c r="F57" s="140"/>
      <c r="G57" s="137">
        <f>G58</f>
        <v>0</v>
      </c>
      <c r="H57" s="134"/>
      <c r="I57" s="137">
        <v>0</v>
      </c>
      <c r="J57" s="135">
        <v>0</v>
      </c>
    </row>
    <row r="58" spans="1:10" s="49" customFormat="1" ht="15.75">
      <c r="A58" s="136" t="s">
        <v>261</v>
      </c>
      <c r="B58" s="131" t="s">
        <v>260</v>
      </c>
      <c r="C58" s="131" t="s">
        <v>61</v>
      </c>
      <c r="D58" s="131" t="s">
        <v>68</v>
      </c>
      <c r="E58" s="131" t="s">
        <v>190</v>
      </c>
      <c r="F58" s="140"/>
      <c r="G58" s="133">
        <f>G59</f>
        <v>0</v>
      </c>
      <c r="H58" s="134"/>
      <c r="I58" s="133">
        <v>0</v>
      </c>
      <c r="J58" s="143">
        <v>0</v>
      </c>
    </row>
    <row r="59" spans="1:10" s="49" customFormat="1" ht="33.75" customHeight="1">
      <c r="A59" s="136" t="s">
        <v>262</v>
      </c>
      <c r="B59" s="131" t="s">
        <v>260</v>
      </c>
      <c r="C59" s="131" t="s">
        <v>61</v>
      </c>
      <c r="D59" s="131" t="s">
        <v>68</v>
      </c>
      <c r="E59" s="131" t="s">
        <v>193</v>
      </c>
      <c r="F59" s="140"/>
      <c r="G59" s="133">
        <f>G60</f>
        <v>0</v>
      </c>
      <c r="H59" s="134"/>
      <c r="I59" s="133">
        <v>0</v>
      </c>
      <c r="J59" s="143">
        <v>0</v>
      </c>
    </row>
    <row r="60" spans="1:10" s="49" customFormat="1" ht="36" customHeight="1">
      <c r="A60" s="39" t="s">
        <v>168</v>
      </c>
      <c r="B60" s="131" t="s">
        <v>260</v>
      </c>
      <c r="C60" s="131" t="s">
        <v>61</v>
      </c>
      <c r="D60" s="131" t="s">
        <v>68</v>
      </c>
      <c r="E60" s="131" t="s">
        <v>266</v>
      </c>
      <c r="F60" s="132"/>
      <c r="G60" s="133">
        <f>G61</f>
        <v>0</v>
      </c>
      <c r="H60" s="134"/>
      <c r="I60" s="133">
        <v>0</v>
      </c>
      <c r="J60" s="143">
        <v>0</v>
      </c>
    </row>
    <row r="61" spans="1:10" s="49" customFormat="1" ht="27" customHeight="1">
      <c r="A61" s="136" t="s">
        <v>46</v>
      </c>
      <c r="B61" s="131" t="s">
        <v>260</v>
      </c>
      <c r="C61" s="131" t="s">
        <v>61</v>
      </c>
      <c r="D61" s="131" t="s">
        <v>68</v>
      </c>
      <c r="E61" s="131" t="s">
        <v>266</v>
      </c>
      <c r="F61" s="132">
        <v>244</v>
      </c>
      <c r="G61" s="133">
        <v>0</v>
      </c>
      <c r="H61" s="134"/>
      <c r="I61" s="137">
        <v>0</v>
      </c>
      <c r="J61" s="143">
        <v>0</v>
      </c>
    </row>
    <row r="62" spans="1:10" s="49" customFormat="1" ht="26.25" customHeight="1">
      <c r="A62" s="138" t="s">
        <v>39</v>
      </c>
      <c r="B62" s="139" t="s">
        <v>260</v>
      </c>
      <c r="C62" s="139" t="s">
        <v>61</v>
      </c>
      <c r="D62" s="139" t="s">
        <v>68</v>
      </c>
      <c r="E62" s="139" t="s">
        <v>266</v>
      </c>
      <c r="F62" s="140">
        <v>800</v>
      </c>
      <c r="G62" s="137">
        <f>G63+G64+G65+G41</f>
        <v>1306.7</v>
      </c>
      <c r="H62" s="134"/>
      <c r="I62" s="137">
        <f>I63+I65+I41</f>
        <v>751.2</v>
      </c>
      <c r="J62" s="135">
        <f t="shared" si="0"/>
        <v>57.488329379352564</v>
      </c>
    </row>
    <row r="63" spans="1:10" s="49" customFormat="1" ht="60.75" customHeight="1">
      <c r="A63" s="136" t="s">
        <v>267</v>
      </c>
      <c r="B63" s="131" t="s">
        <v>260</v>
      </c>
      <c r="C63" s="131" t="s">
        <v>61</v>
      </c>
      <c r="D63" s="131" t="s">
        <v>61</v>
      </c>
      <c r="E63" s="131" t="s">
        <v>266</v>
      </c>
      <c r="F63" s="132">
        <v>831</v>
      </c>
      <c r="G63" s="133">
        <v>1090</v>
      </c>
      <c r="H63" s="134"/>
      <c r="I63" s="133">
        <v>548</v>
      </c>
      <c r="J63" s="143">
        <f t="shared" si="0"/>
        <v>50.27522935779817</v>
      </c>
    </row>
    <row r="64" spans="1:10" s="49" customFormat="1" ht="57" customHeight="1">
      <c r="A64" s="136" t="s">
        <v>267</v>
      </c>
      <c r="B64" s="131" t="s">
        <v>260</v>
      </c>
      <c r="C64" s="131" t="s">
        <v>61</v>
      </c>
      <c r="D64" s="139" t="s">
        <v>68</v>
      </c>
      <c r="E64" s="131" t="s">
        <v>266</v>
      </c>
      <c r="F64" s="132">
        <v>850</v>
      </c>
      <c r="G64" s="133">
        <v>0</v>
      </c>
      <c r="H64" s="134"/>
      <c r="I64" s="133">
        <v>0</v>
      </c>
      <c r="J64" s="143">
        <v>0</v>
      </c>
    </row>
    <row r="65" spans="1:10" s="49" customFormat="1" ht="27" customHeight="1">
      <c r="A65" s="136" t="s">
        <v>39</v>
      </c>
      <c r="B65" s="131" t="s">
        <v>260</v>
      </c>
      <c r="C65" s="131" t="s">
        <v>61</v>
      </c>
      <c r="D65" s="131" t="s">
        <v>68</v>
      </c>
      <c r="E65" s="131" t="s">
        <v>266</v>
      </c>
      <c r="F65" s="132">
        <v>240</v>
      </c>
      <c r="G65" s="133">
        <f>192+21.2</f>
        <v>213.2</v>
      </c>
      <c r="H65" s="134"/>
      <c r="I65" s="144">
        <v>203.2</v>
      </c>
      <c r="J65" s="143">
        <f t="shared" si="0"/>
        <v>95.30956848030019</v>
      </c>
    </row>
    <row r="66" spans="1:10" s="49" customFormat="1" ht="15.75">
      <c r="A66" s="138" t="s">
        <v>10</v>
      </c>
      <c r="B66" s="139" t="s">
        <v>260</v>
      </c>
      <c r="C66" s="139" t="s">
        <v>63</v>
      </c>
      <c r="D66" s="139" t="s">
        <v>62</v>
      </c>
      <c r="E66" s="139"/>
      <c r="F66" s="140"/>
      <c r="G66" s="137">
        <f>G67</f>
        <v>267.2</v>
      </c>
      <c r="H66" s="134"/>
      <c r="I66" s="145">
        <f>I67</f>
        <v>120.9</v>
      </c>
      <c r="J66" s="135">
        <f t="shared" si="0"/>
        <v>45.24700598802396</v>
      </c>
    </row>
    <row r="67" spans="1:10" s="49" customFormat="1" ht="22.5" customHeight="1">
      <c r="A67" s="138" t="s">
        <v>11</v>
      </c>
      <c r="B67" s="131" t="s">
        <v>260</v>
      </c>
      <c r="C67" s="139" t="s">
        <v>63</v>
      </c>
      <c r="D67" s="139" t="s">
        <v>64</v>
      </c>
      <c r="E67" s="139"/>
      <c r="F67" s="140" t="s">
        <v>36</v>
      </c>
      <c r="G67" s="145">
        <f>G68</f>
        <v>267.2</v>
      </c>
      <c r="H67" s="134"/>
      <c r="I67" s="145">
        <f>I68</f>
        <v>120.9</v>
      </c>
      <c r="J67" s="135">
        <f t="shared" si="0"/>
        <v>45.24700598802396</v>
      </c>
    </row>
    <row r="68" spans="1:10" s="49" customFormat="1" ht="38.25" customHeight="1">
      <c r="A68" s="130" t="s">
        <v>148</v>
      </c>
      <c r="B68" s="131" t="s">
        <v>260</v>
      </c>
      <c r="C68" s="131" t="s">
        <v>63</v>
      </c>
      <c r="D68" s="131" t="s">
        <v>64</v>
      </c>
      <c r="E68" s="131" t="s">
        <v>190</v>
      </c>
      <c r="F68" s="140"/>
      <c r="G68" s="144">
        <f>G69</f>
        <v>267.2</v>
      </c>
      <c r="H68" s="134"/>
      <c r="I68" s="144">
        <f>I69</f>
        <v>120.9</v>
      </c>
      <c r="J68" s="143">
        <f t="shared" si="0"/>
        <v>45.24700598802396</v>
      </c>
    </row>
    <row r="69" spans="1:10" s="49" customFormat="1" ht="36" customHeight="1">
      <c r="A69" s="136" t="s">
        <v>262</v>
      </c>
      <c r="B69" s="131" t="s">
        <v>260</v>
      </c>
      <c r="C69" s="131" t="s">
        <v>63</v>
      </c>
      <c r="D69" s="131" t="s">
        <v>64</v>
      </c>
      <c r="E69" s="131" t="s">
        <v>193</v>
      </c>
      <c r="F69" s="140"/>
      <c r="G69" s="144">
        <f>G70</f>
        <v>267.2</v>
      </c>
      <c r="H69" s="134"/>
      <c r="I69" s="144">
        <f>I70</f>
        <v>120.9</v>
      </c>
      <c r="J69" s="143">
        <f t="shared" si="0"/>
        <v>45.24700598802396</v>
      </c>
    </row>
    <row r="70" spans="1:10" s="49" customFormat="1" ht="47.25" customHeight="1">
      <c r="A70" s="146" t="s">
        <v>268</v>
      </c>
      <c r="B70" s="131" t="s">
        <v>260</v>
      </c>
      <c r="C70" s="131" t="s">
        <v>63</v>
      </c>
      <c r="D70" s="131" t="s">
        <v>64</v>
      </c>
      <c r="E70" s="131" t="s">
        <v>269</v>
      </c>
      <c r="F70" s="140"/>
      <c r="G70" s="144">
        <f>SUM(G71:G72)</f>
        <v>267.2</v>
      </c>
      <c r="H70" s="134"/>
      <c r="I70" s="147">
        <f>I71</f>
        <v>120.9</v>
      </c>
      <c r="J70" s="143">
        <f t="shared" si="0"/>
        <v>45.24700598802396</v>
      </c>
    </row>
    <row r="71" spans="1:10" s="49" customFormat="1" ht="36" customHeight="1">
      <c r="A71" s="130" t="s">
        <v>154</v>
      </c>
      <c r="B71" s="131" t="s">
        <v>260</v>
      </c>
      <c r="C71" s="131" t="s">
        <v>63</v>
      </c>
      <c r="D71" s="131" t="s">
        <v>64</v>
      </c>
      <c r="E71" s="131" t="s">
        <v>269</v>
      </c>
      <c r="F71" s="132">
        <v>120</v>
      </c>
      <c r="G71" s="144">
        <v>267.2</v>
      </c>
      <c r="H71" s="134"/>
      <c r="I71" s="133">
        <v>120.9</v>
      </c>
      <c r="J71" s="143">
        <f t="shared" si="0"/>
        <v>45.24700598802396</v>
      </c>
    </row>
    <row r="72" spans="1:10" s="49" customFormat="1" ht="37.5" customHeight="1">
      <c r="A72" s="130" t="s">
        <v>156</v>
      </c>
      <c r="B72" s="131" t="s">
        <v>260</v>
      </c>
      <c r="C72" s="131" t="s">
        <v>63</v>
      </c>
      <c r="D72" s="131" t="s">
        <v>64</v>
      </c>
      <c r="E72" s="131" t="s">
        <v>269</v>
      </c>
      <c r="F72" s="132">
        <v>240</v>
      </c>
      <c r="G72" s="147">
        <v>0</v>
      </c>
      <c r="H72" s="134"/>
      <c r="I72" s="133">
        <v>0</v>
      </c>
      <c r="J72" s="143">
        <v>0</v>
      </c>
    </row>
    <row r="73" spans="1:10" s="49" customFormat="1" ht="27" customHeight="1">
      <c r="A73" s="138" t="s">
        <v>12</v>
      </c>
      <c r="B73" s="139" t="s">
        <v>260</v>
      </c>
      <c r="C73" s="139" t="s">
        <v>64</v>
      </c>
      <c r="D73" s="139" t="s">
        <v>62</v>
      </c>
      <c r="E73" s="131"/>
      <c r="F73" s="132"/>
      <c r="G73" s="137">
        <f>G74</f>
        <v>155</v>
      </c>
      <c r="H73" s="134"/>
      <c r="I73" s="137">
        <f>I74</f>
        <v>0</v>
      </c>
      <c r="J73" s="135">
        <f t="shared" si="0"/>
        <v>0</v>
      </c>
    </row>
    <row r="74" spans="1:10" s="49" customFormat="1" ht="44.25" customHeight="1">
      <c r="A74" s="138" t="s">
        <v>13</v>
      </c>
      <c r="B74" s="139" t="s">
        <v>260</v>
      </c>
      <c r="C74" s="139" t="s">
        <v>64</v>
      </c>
      <c r="D74" s="139" t="s">
        <v>69</v>
      </c>
      <c r="E74" s="139"/>
      <c r="F74" s="140"/>
      <c r="G74" s="137">
        <f>G75</f>
        <v>155</v>
      </c>
      <c r="H74" s="134"/>
      <c r="I74" s="137">
        <f>I75</f>
        <v>0</v>
      </c>
      <c r="J74" s="135">
        <f t="shared" si="0"/>
        <v>0</v>
      </c>
    </row>
    <row r="75" spans="1:10" s="49" customFormat="1" ht="48" customHeight="1">
      <c r="A75" s="148" t="s">
        <v>172</v>
      </c>
      <c r="B75" s="131" t="s">
        <v>260</v>
      </c>
      <c r="C75" s="131" t="s">
        <v>64</v>
      </c>
      <c r="D75" s="131" t="s">
        <v>69</v>
      </c>
      <c r="E75" s="131" t="s">
        <v>184</v>
      </c>
      <c r="F75" s="140"/>
      <c r="G75" s="133">
        <f>G76</f>
        <v>155</v>
      </c>
      <c r="H75" s="134"/>
      <c r="I75" s="133">
        <v>0</v>
      </c>
      <c r="J75" s="143">
        <f>(I75/G75)*100</f>
        <v>0</v>
      </c>
    </row>
    <row r="76" spans="1:10" s="49" customFormat="1" ht="46.5" customHeight="1">
      <c r="A76" s="138" t="s">
        <v>164</v>
      </c>
      <c r="B76" s="131" t="s">
        <v>260</v>
      </c>
      <c r="C76" s="131" t="s">
        <v>64</v>
      </c>
      <c r="D76" s="131" t="s">
        <v>69</v>
      </c>
      <c r="E76" s="131" t="s">
        <v>191</v>
      </c>
      <c r="F76" s="140"/>
      <c r="G76" s="133">
        <f>G77+G79</f>
        <v>155</v>
      </c>
      <c r="H76" s="134"/>
      <c r="I76" s="133">
        <v>0</v>
      </c>
      <c r="J76" s="143">
        <f>(I76/G76)*100</f>
        <v>0</v>
      </c>
    </row>
    <row r="77" spans="1:10" s="49" customFormat="1" ht="69" customHeight="1">
      <c r="A77" s="136" t="s">
        <v>270</v>
      </c>
      <c r="B77" s="131" t="s">
        <v>260</v>
      </c>
      <c r="C77" s="131" t="s">
        <v>64</v>
      </c>
      <c r="D77" s="131" t="s">
        <v>69</v>
      </c>
      <c r="E77" s="131" t="s">
        <v>192</v>
      </c>
      <c r="F77" s="132"/>
      <c r="G77" s="133">
        <f>G78</f>
        <v>155</v>
      </c>
      <c r="H77" s="134"/>
      <c r="I77" s="133">
        <v>0</v>
      </c>
      <c r="J77" s="143">
        <f>(I77/G77)*100</f>
        <v>0</v>
      </c>
    </row>
    <row r="78" spans="1:10" s="49" customFormat="1" ht="38.25" customHeight="1">
      <c r="A78" s="130" t="s">
        <v>156</v>
      </c>
      <c r="B78" s="131" t="s">
        <v>260</v>
      </c>
      <c r="C78" s="131" t="s">
        <v>64</v>
      </c>
      <c r="D78" s="131" t="s">
        <v>69</v>
      </c>
      <c r="E78" s="131" t="s">
        <v>192</v>
      </c>
      <c r="F78" s="132">
        <v>240</v>
      </c>
      <c r="G78" s="133">
        <v>155</v>
      </c>
      <c r="H78" s="134"/>
      <c r="I78" s="133">
        <v>0</v>
      </c>
      <c r="J78" s="143">
        <f>(I78/G78)*100</f>
        <v>0</v>
      </c>
    </row>
    <row r="79" spans="1:10" s="49" customFormat="1" ht="36.75" customHeight="1">
      <c r="A79" s="130" t="s">
        <v>148</v>
      </c>
      <c r="B79" s="131" t="s">
        <v>260</v>
      </c>
      <c r="C79" s="131" t="s">
        <v>64</v>
      </c>
      <c r="D79" s="131" t="s">
        <v>69</v>
      </c>
      <c r="E79" s="131" t="s">
        <v>193</v>
      </c>
      <c r="F79" s="132"/>
      <c r="G79" s="133">
        <f>G80</f>
        <v>0</v>
      </c>
      <c r="H79" s="134"/>
      <c r="I79" s="133">
        <v>0</v>
      </c>
      <c r="J79" s="143">
        <v>0</v>
      </c>
    </row>
    <row r="80" spans="1:10" s="49" customFormat="1" ht="25.5" customHeight="1">
      <c r="A80" s="39" t="s">
        <v>161</v>
      </c>
      <c r="B80" s="131" t="s">
        <v>260</v>
      </c>
      <c r="C80" s="131" t="s">
        <v>64</v>
      </c>
      <c r="D80" s="131" t="s">
        <v>69</v>
      </c>
      <c r="E80" s="131" t="s">
        <v>188</v>
      </c>
      <c r="F80" s="132"/>
      <c r="G80" s="133">
        <f>G82</f>
        <v>0</v>
      </c>
      <c r="H80" s="134"/>
      <c r="I80" s="133">
        <v>0</v>
      </c>
      <c r="J80" s="143">
        <v>0</v>
      </c>
    </row>
    <row r="81" spans="1:10" s="49" customFormat="1" ht="113.25">
      <c r="A81" s="39" t="s">
        <v>271</v>
      </c>
      <c r="B81" s="131" t="s">
        <v>260</v>
      </c>
      <c r="C81" s="131" t="s">
        <v>64</v>
      </c>
      <c r="D81" s="131" t="s">
        <v>69</v>
      </c>
      <c r="E81" s="131" t="s">
        <v>194</v>
      </c>
      <c r="F81" s="132"/>
      <c r="G81" s="133">
        <f>G82</f>
        <v>0</v>
      </c>
      <c r="H81" s="134"/>
      <c r="I81" s="133">
        <v>0</v>
      </c>
      <c r="J81" s="143">
        <v>0</v>
      </c>
    </row>
    <row r="82" spans="1:10" s="49" customFormat="1" ht="15.75">
      <c r="A82" s="136" t="s">
        <v>29</v>
      </c>
      <c r="B82" s="131" t="s">
        <v>260</v>
      </c>
      <c r="C82" s="131" t="s">
        <v>64</v>
      </c>
      <c r="D82" s="131" t="s">
        <v>69</v>
      </c>
      <c r="E82" s="131" t="s">
        <v>194</v>
      </c>
      <c r="F82" s="132">
        <v>540</v>
      </c>
      <c r="G82" s="133">
        <v>0</v>
      </c>
      <c r="H82" s="134"/>
      <c r="I82" s="133">
        <v>0</v>
      </c>
      <c r="J82" s="143">
        <v>0</v>
      </c>
    </row>
    <row r="83" spans="1:10" s="49" customFormat="1" ht="15.75">
      <c r="A83" s="138" t="s">
        <v>14</v>
      </c>
      <c r="B83" s="139" t="s">
        <v>260</v>
      </c>
      <c r="C83" s="139" t="s">
        <v>65</v>
      </c>
      <c r="D83" s="139" t="s">
        <v>62</v>
      </c>
      <c r="E83" s="131"/>
      <c r="F83" s="132"/>
      <c r="G83" s="137">
        <f>G84+G89+G105</f>
        <v>9654.699999999999</v>
      </c>
      <c r="H83" s="137">
        <f>H84+H89+H105</f>
        <v>0</v>
      </c>
      <c r="I83" s="137">
        <f>I84+I89+I105</f>
        <v>618.6</v>
      </c>
      <c r="J83" s="135">
        <f>(I83/G83)*100</f>
        <v>6.407242068629787</v>
      </c>
    </row>
    <row r="84" spans="1:10" s="49" customFormat="1" ht="15.75">
      <c r="A84" s="138" t="s">
        <v>15</v>
      </c>
      <c r="B84" s="139" t="s">
        <v>260</v>
      </c>
      <c r="C84" s="139" t="s">
        <v>65</v>
      </c>
      <c r="D84" s="139" t="s">
        <v>63</v>
      </c>
      <c r="E84" s="139"/>
      <c r="F84" s="140"/>
      <c r="G84" s="137">
        <f>G85</f>
        <v>0</v>
      </c>
      <c r="H84" s="134"/>
      <c r="I84" s="137">
        <v>0</v>
      </c>
      <c r="J84" s="135">
        <v>0</v>
      </c>
    </row>
    <row r="85" spans="1:10" s="49" customFormat="1" ht="46.5" customHeight="1">
      <c r="A85" s="148" t="s">
        <v>142</v>
      </c>
      <c r="B85" s="131" t="s">
        <v>260</v>
      </c>
      <c r="C85" s="131" t="s">
        <v>65</v>
      </c>
      <c r="D85" s="131" t="s">
        <v>63</v>
      </c>
      <c r="E85" s="131">
        <v>9000000</v>
      </c>
      <c r="F85" s="140"/>
      <c r="G85" s="133">
        <f>G86</f>
        <v>0</v>
      </c>
      <c r="H85" s="134"/>
      <c r="I85" s="133">
        <v>0</v>
      </c>
      <c r="J85" s="143">
        <v>0</v>
      </c>
    </row>
    <row r="86" spans="1:10" s="49" customFormat="1" ht="36.75" customHeight="1">
      <c r="A86" s="136" t="s">
        <v>262</v>
      </c>
      <c r="B86" s="131" t="s">
        <v>260</v>
      </c>
      <c r="C86" s="131" t="s">
        <v>65</v>
      </c>
      <c r="D86" s="131" t="s">
        <v>63</v>
      </c>
      <c r="E86" s="131">
        <v>9900000</v>
      </c>
      <c r="F86" s="140"/>
      <c r="G86" s="133">
        <f>G87</f>
        <v>0</v>
      </c>
      <c r="H86" s="134"/>
      <c r="I86" s="133">
        <v>0</v>
      </c>
      <c r="J86" s="143">
        <v>0</v>
      </c>
    </row>
    <row r="87" spans="1:10" s="49" customFormat="1" ht="24" customHeight="1">
      <c r="A87" s="136" t="s">
        <v>272</v>
      </c>
      <c r="B87" s="131" t="s">
        <v>260</v>
      </c>
      <c r="C87" s="131" t="s">
        <v>65</v>
      </c>
      <c r="D87" s="131" t="s">
        <v>63</v>
      </c>
      <c r="E87" s="131">
        <v>9908022</v>
      </c>
      <c r="F87" s="132"/>
      <c r="G87" s="133">
        <f>G88</f>
        <v>0</v>
      </c>
      <c r="H87" s="134"/>
      <c r="I87" s="133">
        <v>0</v>
      </c>
      <c r="J87" s="143">
        <v>0</v>
      </c>
    </row>
    <row r="88" spans="1:10" s="49" customFormat="1" ht="19.5" customHeight="1">
      <c r="A88" s="136" t="s">
        <v>16</v>
      </c>
      <c r="B88" s="131" t="s">
        <v>260</v>
      </c>
      <c r="C88" s="131" t="s">
        <v>65</v>
      </c>
      <c r="D88" s="131" t="s">
        <v>63</v>
      </c>
      <c r="E88" s="131">
        <v>9908022</v>
      </c>
      <c r="F88" s="132">
        <v>810</v>
      </c>
      <c r="G88" s="133">
        <v>0</v>
      </c>
      <c r="H88" s="134"/>
      <c r="I88" s="133">
        <v>0</v>
      </c>
      <c r="J88" s="143">
        <v>0</v>
      </c>
    </row>
    <row r="89" spans="1:10" s="49" customFormat="1" ht="24.75" customHeight="1">
      <c r="A89" s="138" t="s">
        <v>38</v>
      </c>
      <c r="B89" s="139" t="s">
        <v>260</v>
      </c>
      <c r="C89" s="139" t="s">
        <v>65</v>
      </c>
      <c r="D89" s="139" t="s">
        <v>69</v>
      </c>
      <c r="E89" s="139"/>
      <c r="F89" s="140"/>
      <c r="G89" s="137">
        <f aca="true" t="shared" si="2" ref="G89:I90">G90</f>
        <v>8704.699999999999</v>
      </c>
      <c r="H89" s="137">
        <f t="shared" si="2"/>
        <v>0</v>
      </c>
      <c r="I89" s="137">
        <f t="shared" si="2"/>
        <v>19.2</v>
      </c>
      <c r="J89" s="135">
        <f>(I89/G89)*100</f>
        <v>0.22057049639849735</v>
      </c>
    </row>
    <row r="90" spans="1:10" s="49" customFormat="1" ht="47.25" customHeight="1">
      <c r="A90" s="148" t="s">
        <v>172</v>
      </c>
      <c r="B90" s="131" t="s">
        <v>260</v>
      </c>
      <c r="C90" s="131" t="s">
        <v>65</v>
      </c>
      <c r="D90" s="131" t="s">
        <v>69</v>
      </c>
      <c r="E90" s="131" t="s">
        <v>184</v>
      </c>
      <c r="F90" s="140"/>
      <c r="G90" s="133">
        <f t="shared" si="2"/>
        <v>8704.699999999999</v>
      </c>
      <c r="H90" s="133">
        <f t="shared" si="2"/>
        <v>0</v>
      </c>
      <c r="I90" s="133">
        <f t="shared" si="2"/>
        <v>19.2</v>
      </c>
      <c r="J90" s="143">
        <f>(I90/G90)*100</f>
        <v>0.22057049639849735</v>
      </c>
    </row>
    <row r="91" spans="1:10" s="49" customFormat="1" ht="33" customHeight="1">
      <c r="A91" s="138" t="s">
        <v>144</v>
      </c>
      <c r="B91" s="131" t="s">
        <v>260</v>
      </c>
      <c r="C91" s="131" t="s">
        <v>65</v>
      </c>
      <c r="D91" s="131" t="s">
        <v>69</v>
      </c>
      <c r="E91" s="131" t="s">
        <v>195</v>
      </c>
      <c r="F91" s="140"/>
      <c r="G91" s="133">
        <f>G98+G103+G102+G104</f>
        <v>8704.699999999999</v>
      </c>
      <c r="H91" s="133">
        <f>H98+H103+H102+H104</f>
        <v>0</v>
      </c>
      <c r="I91" s="133">
        <f>I98+I103+I102+I104</f>
        <v>19.2</v>
      </c>
      <c r="J91" s="143">
        <f>(I91/G91)*100</f>
        <v>0.22057049639849735</v>
      </c>
    </row>
    <row r="92" spans="1:10" s="49" customFormat="1" ht="45.75">
      <c r="A92" s="39" t="s">
        <v>145</v>
      </c>
      <c r="B92" s="131" t="s">
        <v>260</v>
      </c>
      <c r="C92" s="131" t="s">
        <v>65</v>
      </c>
      <c r="D92" s="131" t="s">
        <v>69</v>
      </c>
      <c r="E92" s="131">
        <v>9907014</v>
      </c>
      <c r="F92" s="140"/>
      <c r="G92" s="133">
        <f>G93</f>
        <v>0</v>
      </c>
      <c r="H92" s="133">
        <f>H93</f>
        <v>0</v>
      </c>
      <c r="I92" s="133">
        <f>I93</f>
        <v>0</v>
      </c>
      <c r="J92" s="143">
        <v>0</v>
      </c>
    </row>
    <row r="93" spans="1:10" s="49" customFormat="1" ht="35.25" customHeight="1">
      <c r="A93" s="138" t="s">
        <v>144</v>
      </c>
      <c r="B93" s="131" t="s">
        <v>260</v>
      </c>
      <c r="C93" s="131" t="s">
        <v>65</v>
      </c>
      <c r="D93" s="131" t="s">
        <v>69</v>
      </c>
      <c r="E93" s="131">
        <v>9907014</v>
      </c>
      <c r="F93" s="132">
        <v>244</v>
      </c>
      <c r="G93" s="133">
        <v>0</v>
      </c>
      <c r="H93" s="134"/>
      <c r="I93" s="133">
        <v>0</v>
      </c>
      <c r="J93" s="143">
        <v>0</v>
      </c>
    </row>
    <row r="94" spans="1:10" s="49" customFormat="1" ht="45.75">
      <c r="A94" s="39" t="s">
        <v>145</v>
      </c>
      <c r="B94" s="131" t="s">
        <v>260</v>
      </c>
      <c r="C94" s="131" t="s">
        <v>65</v>
      </c>
      <c r="D94" s="131" t="s">
        <v>69</v>
      </c>
      <c r="E94" s="131">
        <v>9907088</v>
      </c>
      <c r="F94" s="140"/>
      <c r="G94" s="133">
        <f>G95</f>
        <v>0</v>
      </c>
      <c r="H94" s="134"/>
      <c r="I94" s="133">
        <v>0</v>
      </c>
      <c r="J94" s="143">
        <v>0</v>
      </c>
    </row>
    <row r="95" spans="1:10" s="49" customFormat="1" ht="34.5" customHeight="1">
      <c r="A95" s="138" t="s">
        <v>144</v>
      </c>
      <c r="B95" s="131" t="s">
        <v>260</v>
      </c>
      <c r="C95" s="131" t="s">
        <v>65</v>
      </c>
      <c r="D95" s="131" t="s">
        <v>69</v>
      </c>
      <c r="E95" s="131">
        <v>9907088</v>
      </c>
      <c r="F95" s="132">
        <v>244</v>
      </c>
      <c r="G95" s="133">
        <v>0</v>
      </c>
      <c r="H95" s="134"/>
      <c r="I95" s="133">
        <v>0</v>
      </c>
      <c r="J95" s="143">
        <v>0</v>
      </c>
    </row>
    <row r="96" spans="1:10" s="49" customFormat="1" ht="45.75" customHeight="1">
      <c r="A96" s="39" t="s">
        <v>145</v>
      </c>
      <c r="B96" s="131" t="s">
        <v>260</v>
      </c>
      <c r="C96" s="131" t="s">
        <v>65</v>
      </c>
      <c r="D96" s="131" t="s">
        <v>69</v>
      </c>
      <c r="E96" s="131">
        <v>9907420</v>
      </c>
      <c r="F96" s="140"/>
      <c r="G96" s="133">
        <f>G97</f>
        <v>0</v>
      </c>
      <c r="H96" s="134"/>
      <c r="I96" s="133">
        <v>0</v>
      </c>
      <c r="J96" s="143">
        <v>0</v>
      </c>
    </row>
    <row r="97" spans="1:13" s="49" customFormat="1" ht="34.5" customHeight="1">
      <c r="A97" s="138" t="s">
        <v>144</v>
      </c>
      <c r="B97" s="131" t="s">
        <v>260</v>
      </c>
      <c r="C97" s="131" t="s">
        <v>65</v>
      </c>
      <c r="D97" s="131" t="s">
        <v>69</v>
      </c>
      <c r="E97" s="131">
        <v>9907420</v>
      </c>
      <c r="F97" s="132">
        <v>244</v>
      </c>
      <c r="G97" s="133">
        <v>0</v>
      </c>
      <c r="H97" s="134"/>
      <c r="I97" s="133">
        <v>0</v>
      </c>
      <c r="J97" s="143">
        <v>0</v>
      </c>
      <c r="M97" s="49" t="s">
        <v>42</v>
      </c>
    </row>
    <row r="98" spans="1:10" s="49" customFormat="1" ht="81" customHeight="1">
      <c r="A98" s="39" t="s">
        <v>273</v>
      </c>
      <c r="B98" s="131" t="s">
        <v>260</v>
      </c>
      <c r="C98" s="131" t="s">
        <v>65</v>
      </c>
      <c r="D98" s="131" t="s">
        <v>69</v>
      </c>
      <c r="E98" s="131" t="s">
        <v>196</v>
      </c>
      <c r="F98" s="132"/>
      <c r="G98" s="133">
        <f>G100+G99</f>
        <v>2082.7999999999997</v>
      </c>
      <c r="H98" s="133">
        <f>H100+H99</f>
        <v>0</v>
      </c>
      <c r="I98" s="133">
        <f>I100+I99</f>
        <v>19.2</v>
      </c>
      <c r="J98" s="143">
        <f>(I98/G98)*100</f>
        <v>0.9218359900134434</v>
      </c>
    </row>
    <row r="99" spans="1:13" s="49" customFormat="1" ht="24" customHeight="1">
      <c r="A99" s="130" t="s">
        <v>340</v>
      </c>
      <c r="B99" s="131" t="s">
        <v>260</v>
      </c>
      <c r="C99" s="131" t="s">
        <v>65</v>
      </c>
      <c r="D99" s="131" t="s">
        <v>69</v>
      </c>
      <c r="E99" s="131" t="s">
        <v>196</v>
      </c>
      <c r="F99" s="132">
        <v>850</v>
      </c>
      <c r="G99" s="133">
        <v>19.2</v>
      </c>
      <c r="H99" s="134"/>
      <c r="I99" s="133">
        <v>19.2</v>
      </c>
      <c r="J99" s="143">
        <f>(I99/G99)*100</f>
        <v>100</v>
      </c>
      <c r="M99" s="49" t="s">
        <v>42</v>
      </c>
    </row>
    <row r="100" spans="1:10" s="49" customFormat="1" ht="34.5" customHeight="1">
      <c r="A100" s="130" t="s">
        <v>156</v>
      </c>
      <c r="B100" s="131" t="s">
        <v>260</v>
      </c>
      <c r="C100" s="131" t="s">
        <v>65</v>
      </c>
      <c r="D100" s="131" t="s">
        <v>69</v>
      </c>
      <c r="E100" s="131" t="s">
        <v>196</v>
      </c>
      <c r="F100" s="132">
        <v>240</v>
      </c>
      <c r="G100" s="133">
        <f>1938.6+125</f>
        <v>2063.6</v>
      </c>
      <c r="H100" s="134"/>
      <c r="I100" s="133">
        <v>0</v>
      </c>
      <c r="J100" s="143">
        <f>(I100/G100)*100</f>
        <v>0</v>
      </c>
    </row>
    <row r="101" spans="1:10" s="49" customFormat="1" ht="66" customHeight="1">
      <c r="A101" s="149" t="s">
        <v>76</v>
      </c>
      <c r="B101" s="131" t="s">
        <v>260</v>
      </c>
      <c r="C101" s="131" t="s">
        <v>65</v>
      </c>
      <c r="D101" s="131" t="s">
        <v>69</v>
      </c>
      <c r="E101" s="131">
        <v>9901005</v>
      </c>
      <c r="F101" s="132"/>
      <c r="G101" s="133">
        <v>0</v>
      </c>
      <c r="H101" s="134"/>
      <c r="I101" s="133">
        <v>0</v>
      </c>
      <c r="J101" s="143">
        <v>0</v>
      </c>
    </row>
    <row r="102" spans="1:10" s="49" customFormat="1" ht="39.75" customHeight="1">
      <c r="A102" s="130" t="s">
        <v>156</v>
      </c>
      <c r="B102" s="131" t="s">
        <v>260</v>
      </c>
      <c r="C102" s="131" t="s">
        <v>65</v>
      </c>
      <c r="D102" s="131" t="s">
        <v>69</v>
      </c>
      <c r="E102" s="131" t="s">
        <v>246</v>
      </c>
      <c r="F102" s="132">
        <v>240</v>
      </c>
      <c r="G102" s="133">
        <v>400</v>
      </c>
      <c r="H102" s="134"/>
      <c r="I102" s="133">
        <v>0</v>
      </c>
      <c r="J102" s="143">
        <f aca="true" t="shared" si="3" ref="J102:J111">(I102/G102)*100</f>
        <v>0</v>
      </c>
    </row>
    <row r="103" spans="1:10" s="49" customFormat="1" ht="81" customHeight="1">
      <c r="A103" s="39" t="s">
        <v>273</v>
      </c>
      <c r="B103" s="131" t="s">
        <v>260</v>
      </c>
      <c r="C103" s="131" t="s">
        <v>65</v>
      </c>
      <c r="D103" s="131" t="s">
        <v>69</v>
      </c>
      <c r="E103" s="131" t="s">
        <v>246</v>
      </c>
      <c r="F103" s="132">
        <v>240</v>
      </c>
      <c r="G103" s="133">
        <v>5800.9</v>
      </c>
      <c r="H103" s="134"/>
      <c r="I103" s="133">
        <v>0</v>
      </c>
      <c r="J103" s="143">
        <f t="shared" si="3"/>
        <v>0</v>
      </c>
    </row>
    <row r="104" spans="1:10" s="49" customFormat="1" ht="79.5">
      <c r="A104" s="39" t="s">
        <v>273</v>
      </c>
      <c r="B104" s="131" t="s">
        <v>260</v>
      </c>
      <c r="C104" s="131" t="s">
        <v>65</v>
      </c>
      <c r="D104" s="131" t="s">
        <v>69</v>
      </c>
      <c r="E104" s="131" t="s">
        <v>341</v>
      </c>
      <c r="F104" s="132">
        <v>240</v>
      </c>
      <c r="G104" s="133">
        <v>421</v>
      </c>
      <c r="H104" s="134"/>
      <c r="I104" s="133">
        <v>0</v>
      </c>
      <c r="J104" s="143">
        <f t="shared" si="3"/>
        <v>0</v>
      </c>
    </row>
    <row r="105" spans="1:10" s="49" customFormat="1" ht="26.25" customHeight="1">
      <c r="A105" s="138" t="s">
        <v>17</v>
      </c>
      <c r="B105" s="139" t="s">
        <v>260</v>
      </c>
      <c r="C105" s="139" t="s">
        <v>65</v>
      </c>
      <c r="D105" s="139" t="s">
        <v>71</v>
      </c>
      <c r="E105" s="139"/>
      <c r="F105" s="140"/>
      <c r="G105" s="137">
        <f>G106</f>
        <v>950</v>
      </c>
      <c r="H105" s="134"/>
      <c r="I105" s="137">
        <f>I106</f>
        <v>599.4</v>
      </c>
      <c r="J105" s="135">
        <f t="shared" si="3"/>
        <v>63.094736842105256</v>
      </c>
    </row>
    <row r="106" spans="1:10" s="49" customFormat="1" ht="36" customHeight="1">
      <c r="A106" s="141" t="s">
        <v>148</v>
      </c>
      <c r="B106" s="131" t="s">
        <v>260</v>
      </c>
      <c r="C106" s="131" t="s">
        <v>65</v>
      </c>
      <c r="D106" s="131" t="s">
        <v>71</v>
      </c>
      <c r="E106" s="131" t="s">
        <v>193</v>
      </c>
      <c r="F106" s="140"/>
      <c r="G106" s="133">
        <f>G107</f>
        <v>950</v>
      </c>
      <c r="H106" s="134"/>
      <c r="I106" s="133">
        <f>I107</f>
        <v>599.4</v>
      </c>
      <c r="J106" s="143">
        <f t="shared" si="3"/>
        <v>63.094736842105256</v>
      </c>
    </row>
    <row r="107" spans="1:10" s="49" customFormat="1" ht="46.5" customHeight="1">
      <c r="A107" s="138" t="s">
        <v>155</v>
      </c>
      <c r="B107" s="131" t="s">
        <v>260</v>
      </c>
      <c r="C107" s="131" t="s">
        <v>65</v>
      </c>
      <c r="D107" s="131" t="s">
        <v>71</v>
      </c>
      <c r="E107" s="131" t="s">
        <v>193</v>
      </c>
      <c r="F107" s="140"/>
      <c r="G107" s="133">
        <f>G108</f>
        <v>950</v>
      </c>
      <c r="H107" s="134"/>
      <c r="I107" s="133">
        <f>I108</f>
        <v>599.4</v>
      </c>
      <c r="J107" s="143">
        <f t="shared" si="3"/>
        <v>63.094736842105256</v>
      </c>
    </row>
    <row r="108" spans="1:10" s="49" customFormat="1" ht="27" customHeight="1">
      <c r="A108" s="150" t="s">
        <v>176</v>
      </c>
      <c r="B108" s="131" t="s">
        <v>260</v>
      </c>
      <c r="C108" s="131" t="s">
        <v>65</v>
      </c>
      <c r="D108" s="131" t="s">
        <v>71</v>
      </c>
      <c r="E108" s="131" t="s">
        <v>197</v>
      </c>
      <c r="F108" s="132"/>
      <c r="G108" s="133">
        <f>G109</f>
        <v>950</v>
      </c>
      <c r="H108" s="134"/>
      <c r="I108" s="133">
        <v>599.4</v>
      </c>
      <c r="J108" s="143">
        <f t="shared" si="3"/>
        <v>63.094736842105256</v>
      </c>
    </row>
    <row r="109" spans="1:10" s="49" customFormat="1" ht="36" customHeight="1">
      <c r="A109" s="130" t="s">
        <v>156</v>
      </c>
      <c r="B109" s="131" t="s">
        <v>260</v>
      </c>
      <c r="C109" s="131" t="s">
        <v>65</v>
      </c>
      <c r="D109" s="131" t="s">
        <v>71</v>
      </c>
      <c r="E109" s="131" t="s">
        <v>197</v>
      </c>
      <c r="F109" s="132">
        <v>240</v>
      </c>
      <c r="G109" s="133">
        <v>950</v>
      </c>
      <c r="H109" s="134"/>
      <c r="I109" s="133">
        <v>599.4</v>
      </c>
      <c r="J109" s="135">
        <f t="shared" si="3"/>
        <v>63.094736842105256</v>
      </c>
    </row>
    <row r="110" spans="1:10" s="49" customFormat="1" ht="18" customHeight="1">
      <c r="A110" s="138" t="s">
        <v>18</v>
      </c>
      <c r="B110" s="139" t="s">
        <v>260</v>
      </c>
      <c r="C110" s="139" t="s">
        <v>70</v>
      </c>
      <c r="D110" s="139" t="s">
        <v>62</v>
      </c>
      <c r="E110" s="131"/>
      <c r="F110" s="132"/>
      <c r="G110" s="137">
        <f>G111+G131+G155</f>
        <v>45450.7</v>
      </c>
      <c r="H110" s="137">
        <f>H111+H131+H155</f>
        <v>0</v>
      </c>
      <c r="I110" s="137">
        <f>I111+I131+I155</f>
        <v>11911.4</v>
      </c>
      <c r="J110" s="135">
        <f t="shared" si="3"/>
        <v>26.20729713733782</v>
      </c>
    </row>
    <row r="111" spans="1:10" s="49" customFormat="1" ht="17.25" customHeight="1">
      <c r="A111" s="138" t="s">
        <v>19</v>
      </c>
      <c r="B111" s="131" t="s">
        <v>260</v>
      </c>
      <c r="C111" s="139" t="s">
        <v>70</v>
      </c>
      <c r="D111" s="139" t="s">
        <v>61</v>
      </c>
      <c r="E111" s="139"/>
      <c r="F111" s="140"/>
      <c r="G111" s="137">
        <f>G122+G127+G125</f>
        <v>1873.6</v>
      </c>
      <c r="H111" s="137">
        <f>H122+H127+H125</f>
        <v>0</v>
      </c>
      <c r="I111" s="137">
        <f>I122+I127+I125</f>
        <v>449</v>
      </c>
      <c r="J111" s="135">
        <f t="shared" si="3"/>
        <v>23.964560204953035</v>
      </c>
    </row>
    <row r="112" spans="1:10" s="49" customFormat="1" ht="118.5" customHeight="1">
      <c r="A112" s="151" t="s">
        <v>34</v>
      </c>
      <c r="B112" s="131" t="s">
        <v>260</v>
      </c>
      <c r="C112" s="152">
        <v>500</v>
      </c>
      <c r="D112" s="152">
        <v>501</v>
      </c>
      <c r="E112" s="152" t="s">
        <v>31</v>
      </c>
      <c r="F112" s="153"/>
      <c r="G112" s="133">
        <v>0</v>
      </c>
      <c r="H112" s="134"/>
      <c r="I112" s="133">
        <v>0</v>
      </c>
      <c r="J112" s="143">
        <v>0</v>
      </c>
    </row>
    <row r="113" spans="1:10" s="49" customFormat="1" ht="36.75" customHeight="1">
      <c r="A113" s="136" t="s">
        <v>46</v>
      </c>
      <c r="B113" s="131" t="s">
        <v>260</v>
      </c>
      <c r="C113" s="152">
        <v>500</v>
      </c>
      <c r="D113" s="152">
        <v>501</v>
      </c>
      <c r="E113" s="152" t="s">
        <v>31</v>
      </c>
      <c r="F113" s="153">
        <v>244</v>
      </c>
      <c r="G113" s="133">
        <v>0</v>
      </c>
      <c r="H113" s="134"/>
      <c r="I113" s="133">
        <v>0</v>
      </c>
      <c r="J113" s="143">
        <v>0</v>
      </c>
    </row>
    <row r="114" spans="1:10" s="49" customFormat="1" ht="84.75" customHeight="1">
      <c r="A114" s="136" t="s">
        <v>21</v>
      </c>
      <c r="B114" s="131" t="s">
        <v>260</v>
      </c>
      <c r="C114" s="131">
        <v>500</v>
      </c>
      <c r="D114" s="131">
        <v>501</v>
      </c>
      <c r="E114" s="131" t="s">
        <v>20</v>
      </c>
      <c r="F114" s="132"/>
      <c r="G114" s="133">
        <v>0</v>
      </c>
      <c r="H114" s="134"/>
      <c r="I114" s="133">
        <v>0</v>
      </c>
      <c r="J114" s="143">
        <v>0</v>
      </c>
    </row>
    <row r="115" spans="1:10" s="49" customFormat="1" ht="29.25" customHeight="1">
      <c r="A115" s="136" t="s">
        <v>8</v>
      </c>
      <c r="B115" s="131" t="s">
        <v>260</v>
      </c>
      <c r="C115" s="131">
        <v>500</v>
      </c>
      <c r="D115" s="131">
        <v>501</v>
      </c>
      <c r="E115" s="131" t="s">
        <v>20</v>
      </c>
      <c r="F115" s="132">
        <v>900</v>
      </c>
      <c r="G115" s="133">
        <v>0</v>
      </c>
      <c r="H115" s="134"/>
      <c r="I115" s="133">
        <v>0</v>
      </c>
      <c r="J115" s="143">
        <v>0</v>
      </c>
    </row>
    <row r="116" spans="1:10" s="49" customFormat="1" ht="45">
      <c r="A116" s="136" t="s">
        <v>40</v>
      </c>
      <c r="B116" s="131" t="s">
        <v>260</v>
      </c>
      <c r="C116" s="131">
        <v>500</v>
      </c>
      <c r="D116" s="131">
        <v>501</v>
      </c>
      <c r="E116" s="131">
        <v>1020102</v>
      </c>
      <c r="F116" s="132"/>
      <c r="G116" s="133">
        <v>0</v>
      </c>
      <c r="H116" s="134"/>
      <c r="I116" s="133">
        <v>0</v>
      </c>
      <c r="J116" s="143">
        <v>0</v>
      </c>
    </row>
    <row r="117" spans="1:10" s="49" customFormat="1" ht="22.5">
      <c r="A117" s="136" t="s">
        <v>8</v>
      </c>
      <c r="B117" s="131" t="s">
        <v>260</v>
      </c>
      <c r="C117" s="131">
        <v>500</v>
      </c>
      <c r="D117" s="131">
        <v>501</v>
      </c>
      <c r="E117" s="131">
        <v>1020102</v>
      </c>
      <c r="F117" s="132">
        <v>900</v>
      </c>
      <c r="G117" s="133">
        <v>0</v>
      </c>
      <c r="H117" s="134"/>
      <c r="I117" s="133">
        <v>0</v>
      </c>
      <c r="J117" s="143">
        <v>0</v>
      </c>
    </row>
    <row r="118" spans="1:10" s="49" customFormat="1" ht="37.5" customHeight="1">
      <c r="A118" s="136" t="s">
        <v>32</v>
      </c>
      <c r="B118" s="131" t="s">
        <v>260</v>
      </c>
      <c r="C118" s="131">
        <v>500</v>
      </c>
      <c r="D118" s="131">
        <v>501</v>
      </c>
      <c r="E118" s="131">
        <v>1020000</v>
      </c>
      <c r="F118" s="132"/>
      <c r="G118" s="133">
        <f>G119</f>
        <v>0</v>
      </c>
      <c r="H118" s="134"/>
      <c r="I118" s="133">
        <v>0</v>
      </c>
      <c r="J118" s="143">
        <v>0</v>
      </c>
    </row>
    <row r="119" spans="1:10" s="49" customFormat="1" ht="47.25" customHeight="1">
      <c r="A119" s="136" t="s">
        <v>33</v>
      </c>
      <c r="B119" s="131" t="s">
        <v>260</v>
      </c>
      <c r="C119" s="131">
        <v>500</v>
      </c>
      <c r="D119" s="131">
        <v>501</v>
      </c>
      <c r="E119" s="131">
        <v>1020102</v>
      </c>
      <c r="F119" s="132"/>
      <c r="G119" s="133">
        <f>G120+G121</f>
        <v>0</v>
      </c>
      <c r="H119" s="134"/>
      <c r="I119" s="133">
        <v>0</v>
      </c>
      <c r="J119" s="143">
        <v>0</v>
      </c>
    </row>
    <row r="120" spans="1:10" s="49" customFormat="1" ht="15" customHeight="1">
      <c r="A120" s="136" t="s">
        <v>30</v>
      </c>
      <c r="B120" s="131" t="s">
        <v>260</v>
      </c>
      <c r="C120" s="131">
        <v>500</v>
      </c>
      <c r="D120" s="131">
        <v>501</v>
      </c>
      <c r="E120" s="131">
        <v>1020102</v>
      </c>
      <c r="F120" s="132">
        <v>3</v>
      </c>
      <c r="G120" s="133">
        <v>0</v>
      </c>
      <c r="H120" s="134"/>
      <c r="I120" s="133">
        <v>0</v>
      </c>
      <c r="J120" s="143">
        <v>0</v>
      </c>
    </row>
    <row r="121" spans="1:10" s="49" customFormat="1" ht="29.25" customHeight="1">
      <c r="A121" s="136" t="s">
        <v>8</v>
      </c>
      <c r="B121" s="131" t="s">
        <v>260</v>
      </c>
      <c r="C121" s="131">
        <v>500</v>
      </c>
      <c r="D121" s="131">
        <v>501</v>
      </c>
      <c r="E121" s="131">
        <v>1020102</v>
      </c>
      <c r="F121" s="132">
        <v>900</v>
      </c>
      <c r="G121" s="133">
        <v>0</v>
      </c>
      <c r="H121" s="134"/>
      <c r="I121" s="133">
        <v>0</v>
      </c>
      <c r="J121" s="143">
        <v>0</v>
      </c>
    </row>
    <row r="122" spans="1:10" s="49" customFormat="1" ht="47.25" customHeight="1">
      <c r="A122" s="148" t="s">
        <v>172</v>
      </c>
      <c r="B122" s="131" t="s">
        <v>260</v>
      </c>
      <c r="C122" s="131" t="s">
        <v>70</v>
      </c>
      <c r="D122" s="131" t="s">
        <v>61</v>
      </c>
      <c r="E122" s="131" t="s">
        <v>184</v>
      </c>
      <c r="F122" s="140"/>
      <c r="G122" s="133">
        <f>G123</f>
        <v>1840.1</v>
      </c>
      <c r="H122" s="134"/>
      <c r="I122" s="133">
        <f>I123</f>
        <v>444.7</v>
      </c>
      <c r="J122" s="143">
        <f aca="true" t="shared" si="4" ref="J122:J131">(I122/G122)*100</f>
        <v>24.16716482799848</v>
      </c>
    </row>
    <row r="123" spans="1:10" s="49" customFormat="1" ht="56.25" customHeight="1">
      <c r="A123" s="138" t="s">
        <v>143</v>
      </c>
      <c r="B123" s="131" t="s">
        <v>260</v>
      </c>
      <c r="C123" s="131" t="s">
        <v>70</v>
      </c>
      <c r="D123" s="131" t="s">
        <v>61</v>
      </c>
      <c r="E123" s="131" t="s">
        <v>198</v>
      </c>
      <c r="F123" s="140"/>
      <c r="G123" s="133">
        <f>G124</f>
        <v>1840.1</v>
      </c>
      <c r="H123" s="134"/>
      <c r="I123" s="133">
        <f>I124</f>
        <v>444.7</v>
      </c>
      <c r="J123" s="143">
        <f t="shared" si="4"/>
        <v>24.16716482799848</v>
      </c>
    </row>
    <row r="124" spans="1:10" s="49" customFormat="1" ht="23.25">
      <c r="A124" s="39" t="s">
        <v>274</v>
      </c>
      <c r="B124" s="131" t="s">
        <v>260</v>
      </c>
      <c r="C124" s="131" t="s">
        <v>70</v>
      </c>
      <c r="D124" s="131" t="s">
        <v>61</v>
      </c>
      <c r="E124" s="131" t="s">
        <v>199</v>
      </c>
      <c r="F124" s="132"/>
      <c r="G124" s="133">
        <f>G126</f>
        <v>1840.1</v>
      </c>
      <c r="H124" s="134"/>
      <c r="I124" s="133">
        <f>I126</f>
        <v>444.7</v>
      </c>
      <c r="J124" s="143">
        <f t="shared" si="4"/>
        <v>24.16716482799848</v>
      </c>
    </row>
    <row r="125" spans="1:10" s="49" customFormat="1" ht="27" customHeight="1">
      <c r="A125" s="130" t="s">
        <v>43</v>
      </c>
      <c r="B125" s="131" t="s">
        <v>260</v>
      </c>
      <c r="C125" s="131" t="s">
        <v>70</v>
      </c>
      <c r="D125" s="131" t="s">
        <v>61</v>
      </c>
      <c r="E125" s="131" t="s">
        <v>199</v>
      </c>
      <c r="F125" s="132">
        <v>850</v>
      </c>
      <c r="G125" s="133">
        <v>3.5</v>
      </c>
      <c r="H125" s="134"/>
      <c r="I125" s="133">
        <v>0</v>
      </c>
      <c r="J125" s="143">
        <f t="shared" si="4"/>
        <v>0</v>
      </c>
    </row>
    <row r="126" spans="1:10" s="49" customFormat="1" ht="34.5">
      <c r="A126" s="130" t="s">
        <v>156</v>
      </c>
      <c r="B126" s="131" t="s">
        <v>260</v>
      </c>
      <c r="C126" s="131" t="s">
        <v>70</v>
      </c>
      <c r="D126" s="131" t="s">
        <v>61</v>
      </c>
      <c r="E126" s="131" t="s">
        <v>199</v>
      </c>
      <c r="F126" s="132">
        <v>240</v>
      </c>
      <c r="G126" s="133">
        <v>1840.1</v>
      </c>
      <c r="H126" s="134"/>
      <c r="I126" s="133">
        <v>444.7</v>
      </c>
      <c r="J126" s="143">
        <f t="shared" si="4"/>
        <v>24.16716482799848</v>
      </c>
    </row>
    <row r="127" spans="1:10" s="49" customFormat="1" ht="15.75">
      <c r="A127" s="136" t="s">
        <v>261</v>
      </c>
      <c r="B127" s="131" t="s">
        <v>260</v>
      </c>
      <c r="C127" s="131" t="s">
        <v>70</v>
      </c>
      <c r="D127" s="131" t="s">
        <v>61</v>
      </c>
      <c r="E127" s="131" t="s">
        <v>190</v>
      </c>
      <c r="F127" s="132"/>
      <c r="G127" s="133">
        <f>G128</f>
        <v>30</v>
      </c>
      <c r="H127" s="134"/>
      <c r="I127" s="133">
        <v>4.3</v>
      </c>
      <c r="J127" s="143">
        <f t="shared" si="4"/>
        <v>14.333333333333334</v>
      </c>
    </row>
    <row r="128" spans="1:12" s="49" customFormat="1" ht="35.25" customHeight="1">
      <c r="A128" s="136" t="s">
        <v>262</v>
      </c>
      <c r="B128" s="131" t="s">
        <v>260</v>
      </c>
      <c r="C128" s="131" t="s">
        <v>70</v>
      </c>
      <c r="D128" s="131" t="s">
        <v>61</v>
      </c>
      <c r="E128" s="131" t="s">
        <v>193</v>
      </c>
      <c r="F128" s="132"/>
      <c r="G128" s="133">
        <f>G129</f>
        <v>30</v>
      </c>
      <c r="H128" s="134"/>
      <c r="I128" s="133">
        <v>4.3</v>
      </c>
      <c r="J128" s="143">
        <f t="shared" si="4"/>
        <v>14.333333333333334</v>
      </c>
      <c r="L128" s="60"/>
    </row>
    <row r="129" spans="1:10" s="49" customFormat="1" ht="45.75">
      <c r="A129" s="39" t="s">
        <v>174</v>
      </c>
      <c r="B129" s="131" t="s">
        <v>260</v>
      </c>
      <c r="C129" s="131" t="s">
        <v>70</v>
      </c>
      <c r="D129" s="131" t="s">
        <v>61</v>
      </c>
      <c r="E129" s="131" t="s">
        <v>200</v>
      </c>
      <c r="F129" s="132"/>
      <c r="G129" s="133">
        <f>G130</f>
        <v>30</v>
      </c>
      <c r="H129" s="134"/>
      <c r="I129" s="133">
        <v>4.3</v>
      </c>
      <c r="J129" s="143">
        <f t="shared" si="4"/>
        <v>14.333333333333334</v>
      </c>
    </row>
    <row r="130" spans="1:10" s="49" customFormat="1" ht="35.25" customHeight="1">
      <c r="A130" s="136" t="s">
        <v>54</v>
      </c>
      <c r="B130" s="131" t="s">
        <v>260</v>
      </c>
      <c r="C130" s="131" t="s">
        <v>70</v>
      </c>
      <c r="D130" s="131" t="s">
        <v>61</v>
      </c>
      <c r="E130" s="131" t="s">
        <v>200</v>
      </c>
      <c r="F130" s="132">
        <v>240</v>
      </c>
      <c r="G130" s="133">
        <v>30</v>
      </c>
      <c r="H130" s="134"/>
      <c r="I130" s="133">
        <v>4.3</v>
      </c>
      <c r="J130" s="143">
        <f t="shared" si="4"/>
        <v>14.333333333333334</v>
      </c>
    </row>
    <row r="131" spans="1:10" s="49" customFormat="1" ht="15.75">
      <c r="A131" s="138" t="s">
        <v>22</v>
      </c>
      <c r="B131" s="131" t="s">
        <v>260</v>
      </c>
      <c r="C131" s="139" t="s">
        <v>70</v>
      </c>
      <c r="D131" s="139" t="s">
        <v>63</v>
      </c>
      <c r="E131" s="139"/>
      <c r="F131" s="140"/>
      <c r="G131" s="137">
        <f>G138+G134+G153+G152+G151</f>
        <v>15367.400000000001</v>
      </c>
      <c r="H131" s="137">
        <f>H138+H134+H153+H152+H151</f>
        <v>0</v>
      </c>
      <c r="I131" s="137">
        <f>I138+I134+I153+I152+I151</f>
        <v>296.6</v>
      </c>
      <c r="J131" s="135">
        <f t="shared" si="4"/>
        <v>1.9300597368455301</v>
      </c>
    </row>
    <row r="132" spans="1:10" s="49" customFormat="1" ht="15.75">
      <c r="A132" s="136" t="s">
        <v>41</v>
      </c>
      <c r="B132" s="131" t="s">
        <v>260</v>
      </c>
      <c r="C132" s="152">
        <v>500</v>
      </c>
      <c r="D132" s="152">
        <v>502</v>
      </c>
      <c r="E132" s="131">
        <v>700401</v>
      </c>
      <c r="F132" s="132"/>
      <c r="G132" s="133">
        <v>0</v>
      </c>
      <c r="H132" s="134"/>
      <c r="I132" s="133">
        <v>0</v>
      </c>
      <c r="J132" s="143">
        <v>0</v>
      </c>
    </row>
    <row r="133" spans="1:10" s="49" customFormat="1" ht="26.25" customHeight="1">
      <c r="A133" s="136" t="s">
        <v>8</v>
      </c>
      <c r="B133" s="131" t="s">
        <v>260</v>
      </c>
      <c r="C133" s="152">
        <v>500</v>
      </c>
      <c r="D133" s="152">
        <v>502</v>
      </c>
      <c r="E133" s="131">
        <v>700401</v>
      </c>
      <c r="F133" s="131">
        <v>900</v>
      </c>
      <c r="G133" s="133">
        <v>0</v>
      </c>
      <c r="H133" s="134"/>
      <c r="I133" s="133">
        <v>0</v>
      </c>
      <c r="J133" s="143">
        <v>0</v>
      </c>
    </row>
    <row r="134" spans="1:10" s="49" customFormat="1" ht="34.5">
      <c r="A134" s="130" t="s">
        <v>148</v>
      </c>
      <c r="B134" s="131" t="s">
        <v>260</v>
      </c>
      <c r="C134" s="152" t="s">
        <v>70</v>
      </c>
      <c r="D134" s="152" t="s">
        <v>63</v>
      </c>
      <c r="E134" s="131" t="s">
        <v>190</v>
      </c>
      <c r="F134" s="131"/>
      <c r="G134" s="133">
        <f>G135</f>
        <v>0</v>
      </c>
      <c r="H134" s="134"/>
      <c r="I134" s="133">
        <v>0</v>
      </c>
      <c r="J134" s="133">
        <v>0</v>
      </c>
    </row>
    <row r="135" spans="1:10" s="49" customFormat="1" ht="35.25" customHeight="1">
      <c r="A135" s="136" t="s">
        <v>262</v>
      </c>
      <c r="B135" s="131" t="s">
        <v>260</v>
      </c>
      <c r="C135" s="152" t="s">
        <v>70</v>
      </c>
      <c r="D135" s="152" t="s">
        <v>63</v>
      </c>
      <c r="E135" s="131" t="s">
        <v>193</v>
      </c>
      <c r="F135" s="131"/>
      <c r="G135" s="133">
        <f>G136</f>
        <v>0</v>
      </c>
      <c r="H135" s="134"/>
      <c r="I135" s="133">
        <v>0</v>
      </c>
      <c r="J135" s="133">
        <v>0</v>
      </c>
    </row>
    <row r="136" spans="1:10" s="49" customFormat="1" ht="45.75">
      <c r="A136" s="39" t="s">
        <v>151</v>
      </c>
      <c r="B136" s="131" t="s">
        <v>260</v>
      </c>
      <c r="C136" s="152" t="s">
        <v>70</v>
      </c>
      <c r="D136" s="152" t="s">
        <v>63</v>
      </c>
      <c r="E136" s="131" t="s">
        <v>275</v>
      </c>
      <c r="F136" s="131"/>
      <c r="G136" s="133">
        <f>G137</f>
        <v>0</v>
      </c>
      <c r="H136" s="134"/>
      <c r="I136" s="133">
        <v>0</v>
      </c>
      <c r="J136" s="133">
        <v>0</v>
      </c>
    </row>
    <row r="137" spans="1:10" s="49" customFormat="1" ht="35.25" customHeight="1">
      <c r="A137" s="130" t="s">
        <v>156</v>
      </c>
      <c r="B137" s="131" t="s">
        <v>260</v>
      </c>
      <c r="C137" s="152" t="s">
        <v>70</v>
      </c>
      <c r="D137" s="152" t="s">
        <v>63</v>
      </c>
      <c r="E137" s="131" t="s">
        <v>275</v>
      </c>
      <c r="F137" s="131" t="s">
        <v>153</v>
      </c>
      <c r="G137" s="133">
        <v>0</v>
      </c>
      <c r="H137" s="134"/>
      <c r="I137" s="133">
        <v>0</v>
      </c>
      <c r="J137" s="133">
        <v>0</v>
      </c>
    </row>
    <row r="138" spans="1:10" s="49" customFormat="1" ht="48" customHeight="1">
      <c r="A138" s="148" t="s">
        <v>172</v>
      </c>
      <c r="B138" s="131" t="s">
        <v>260</v>
      </c>
      <c r="C138" s="152" t="s">
        <v>70</v>
      </c>
      <c r="D138" s="152" t="s">
        <v>63</v>
      </c>
      <c r="E138" s="131" t="s">
        <v>184</v>
      </c>
      <c r="F138" s="140"/>
      <c r="G138" s="133">
        <f>G139</f>
        <v>1744</v>
      </c>
      <c r="H138" s="133">
        <f>H139</f>
        <v>0</v>
      </c>
      <c r="I138" s="133">
        <f>I139</f>
        <v>242.4</v>
      </c>
      <c r="J138" s="133">
        <v>0</v>
      </c>
    </row>
    <row r="139" spans="1:10" s="49" customFormat="1" ht="58.5" customHeight="1">
      <c r="A139" s="138" t="s">
        <v>143</v>
      </c>
      <c r="B139" s="131" t="s">
        <v>260</v>
      </c>
      <c r="C139" s="152" t="s">
        <v>70</v>
      </c>
      <c r="D139" s="152" t="s">
        <v>63</v>
      </c>
      <c r="E139" s="131" t="s">
        <v>198</v>
      </c>
      <c r="F139" s="140"/>
      <c r="G139" s="133">
        <f>G140+G142+G144</f>
        <v>1744</v>
      </c>
      <c r="H139" s="133">
        <f>H140+H142+H144</f>
        <v>0</v>
      </c>
      <c r="I139" s="133">
        <f>I140+I142+I144</f>
        <v>242.4</v>
      </c>
      <c r="J139" s="133">
        <v>0</v>
      </c>
    </row>
    <row r="140" spans="1:10" s="49" customFormat="1" ht="34.5" customHeight="1">
      <c r="A140" s="136" t="s">
        <v>134</v>
      </c>
      <c r="B140" s="131" t="s">
        <v>260</v>
      </c>
      <c r="C140" s="152" t="s">
        <v>70</v>
      </c>
      <c r="D140" s="152" t="s">
        <v>63</v>
      </c>
      <c r="E140" s="131">
        <v>9907088</v>
      </c>
      <c r="F140" s="140"/>
      <c r="G140" s="133">
        <f>G141</f>
        <v>0</v>
      </c>
      <c r="H140" s="134"/>
      <c r="I140" s="133">
        <v>0</v>
      </c>
      <c r="J140" s="133">
        <v>0</v>
      </c>
    </row>
    <row r="141" spans="1:10" s="49" customFormat="1" ht="34.5" customHeight="1">
      <c r="A141" s="136" t="s">
        <v>46</v>
      </c>
      <c r="B141" s="131" t="s">
        <v>260</v>
      </c>
      <c r="C141" s="152" t="s">
        <v>70</v>
      </c>
      <c r="D141" s="152" t="s">
        <v>63</v>
      </c>
      <c r="E141" s="131">
        <v>9907088</v>
      </c>
      <c r="F141" s="132">
        <v>244</v>
      </c>
      <c r="G141" s="133">
        <v>0</v>
      </c>
      <c r="H141" s="134"/>
      <c r="I141" s="133">
        <v>0</v>
      </c>
      <c r="J141" s="133">
        <v>0</v>
      </c>
    </row>
    <row r="142" spans="1:10" s="49" customFormat="1" ht="116.25" customHeight="1">
      <c r="A142" s="39" t="s">
        <v>276</v>
      </c>
      <c r="B142" s="131" t="s">
        <v>260</v>
      </c>
      <c r="C142" s="152" t="s">
        <v>70</v>
      </c>
      <c r="D142" s="152" t="s">
        <v>63</v>
      </c>
      <c r="E142" s="131">
        <v>220104</v>
      </c>
      <c r="F142" s="153"/>
      <c r="G142" s="133">
        <f>G143</f>
        <v>0</v>
      </c>
      <c r="H142" s="134"/>
      <c r="I142" s="133">
        <v>0</v>
      </c>
      <c r="J142" s="133">
        <v>0</v>
      </c>
    </row>
    <row r="143" spans="1:10" s="49" customFormat="1" ht="36.75" customHeight="1">
      <c r="A143" s="130" t="s">
        <v>156</v>
      </c>
      <c r="B143" s="131" t="s">
        <v>260</v>
      </c>
      <c r="C143" s="152" t="s">
        <v>70</v>
      </c>
      <c r="D143" s="152" t="s">
        <v>63</v>
      </c>
      <c r="E143" s="131">
        <v>220104</v>
      </c>
      <c r="F143" s="153">
        <v>240</v>
      </c>
      <c r="G143" s="133">
        <v>0</v>
      </c>
      <c r="H143" s="134"/>
      <c r="I143" s="133">
        <v>0</v>
      </c>
      <c r="J143" s="143">
        <v>0</v>
      </c>
    </row>
    <row r="144" spans="1:10" s="49" customFormat="1" ht="23.25">
      <c r="A144" s="39" t="s">
        <v>277</v>
      </c>
      <c r="B144" s="131" t="s">
        <v>260</v>
      </c>
      <c r="C144" s="131" t="s">
        <v>70</v>
      </c>
      <c r="D144" s="131" t="s">
        <v>63</v>
      </c>
      <c r="E144" s="131" t="s">
        <v>201</v>
      </c>
      <c r="F144" s="132"/>
      <c r="G144" s="133">
        <f>G146+G145+G147</f>
        <v>1744</v>
      </c>
      <c r="H144" s="134"/>
      <c r="I144" s="133">
        <f>I146</f>
        <v>242.4</v>
      </c>
      <c r="J144" s="143">
        <f aca="true" t="shared" si="5" ref="J144:J202">(I144/G144)*100</f>
        <v>13.899082568807339</v>
      </c>
    </row>
    <row r="145" spans="1:10" s="49" customFormat="1" ht="33.75">
      <c r="A145" s="136" t="s">
        <v>45</v>
      </c>
      <c r="B145" s="131" t="s">
        <v>260</v>
      </c>
      <c r="C145" s="131" t="s">
        <v>70</v>
      </c>
      <c r="D145" s="131" t="s">
        <v>63</v>
      </c>
      <c r="E145" s="131">
        <v>220104</v>
      </c>
      <c r="F145" s="132">
        <v>242</v>
      </c>
      <c r="G145" s="133">
        <v>0</v>
      </c>
      <c r="H145" s="134"/>
      <c r="I145" s="133">
        <v>0</v>
      </c>
      <c r="J145" s="143">
        <v>0</v>
      </c>
    </row>
    <row r="146" spans="1:10" s="49" customFormat="1" ht="34.5">
      <c r="A146" s="130" t="s">
        <v>156</v>
      </c>
      <c r="B146" s="131" t="s">
        <v>260</v>
      </c>
      <c r="C146" s="131" t="s">
        <v>70</v>
      </c>
      <c r="D146" s="131" t="s">
        <v>63</v>
      </c>
      <c r="E146" s="131" t="s">
        <v>201</v>
      </c>
      <c r="F146" s="132">
        <v>240</v>
      </c>
      <c r="G146" s="133">
        <f>1200+206+338</f>
        <v>1744</v>
      </c>
      <c r="H146" s="134"/>
      <c r="I146" s="133">
        <v>242.4</v>
      </c>
      <c r="J146" s="143">
        <f t="shared" si="5"/>
        <v>13.899082568807339</v>
      </c>
    </row>
    <row r="147" spans="1:10" s="49" customFormat="1" ht="22.5">
      <c r="A147" s="136" t="s">
        <v>43</v>
      </c>
      <c r="B147" s="131" t="s">
        <v>260</v>
      </c>
      <c r="C147" s="131" t="s">
        <v>70</v>
      </c>
      <c r="D147" s="131" t="s">
        <v>63</v>
      </c>
      <c r="E147" s="131">
        <v>9908022</v>
      </c>
      <c r="F147" s="152" t="s">
        <v>75</v>
      </c>
      <c r="G147" s="133">
        <v>0</v>
      </c>
      <c r="H147" s="134"/>
      <c r="I147" s="133">
        <v>0</v>
      </c>
      <c r="J147" s="143">
        <v>0</v>
      </c>
    </row>
    <row r="148" spans="1:10" s="49" customFormat="1" ht="22.5" customHeight="1">
      <c r="A148" s="151" t="s">
        <v>47</v>
      </c>
      <c r="B148" s="131" t="s">
        <v>260</v>
      </c>
      <c r="C148" s="131">
        <v>500</v>
      </c>
      <c r="D148" s="154" t="s">
        <v>51</v>
      </c>
      <c r="E148" s="154" t="s">
        <v>52</v>
      </c>
      <c r="F148" s="154"/>
      <c r="G148" s="133">
        <f>G149</f>
        <v>0</v>
      </c>
      <c r="H148" s="134"/>
      <c r="I148" s="133">
        <v>0</v>
      </c>
      <c r="J148" s="143">
        <v>0</v>
      </c>
    </row>
    <row r="149" spans="1:10" s="49" customFormat="1" ht="59.25" customHeight="1">
      <c r="A149" s="155" t="s">
        <v>278</v>
      </c>
      <c r="B149" s="131" t="s">
        <v>260</v>
      </c>
      <c r="C149" s="131">
        <v>500</v>
      </c>
      <c r="D149" s="154" t="s">
        <v>51</v>
      </c>
      <c r="E149" s="154" t="s">
        <v>279</v>
      </c>
      <c r="F149" s="152"/>
      <c r="G149" s="133">
        <f>G150</f>
        <v>0</v>
      </c>
      <c r="H149" s="134"/>
      <c r="I149" s="133">
        <v>0</v>
      </c>
      <c r="J149" s="143">
        <v>0</v>
      </c>
    </row>
    <row r="150" spans="1:10" s="49" customFormat="1" ht="24.75" customHeight="1">
      <c r="A150" s="155" t="s">
        <v>8</v>
      </c>
      <c r="B150" s="131" t="s">
        <v>260</v>
      </c>
      <c r="C150" s="131">
        <v>500</v>
      </c>
      <c r="D150" s="154" t="s">
        <v>51</v>
      </c>
      <c r="E150" s="154" t="s">
        <v>279</v>
      </c>
      <c r="F150" s="154">
        <v>900</v>
      </c>
      <c r="G150" s="133">
        <v>0</v>
      </c>
      <c r="H150" s="134"/>
      <c r="I150" s="133">
        <v>0</v>
      </c>
      <c r="J150" s="143">
        <v>0</v>
      </c>
    </row>
    <row r="151" spans="1:10" s="49" customFormat="1" ht="34.5">
      <c r="A151" s="130" t="s">
        <v>156</v>
      </c>
      <c r="B151" s="131" t="s">
        <v>260</v>
      </c>
      <c r="C151" s="131" t="s">
        <v>70</v>
      </c>
      <c r="D151" s="131" t="s">
        <v>63</v>
      </c>
      <c r="E151" s="152" t="s">
        <v>247</v>
      </c>
      <c r="F151" s="132">
        <v>414</v>
      </c>
      <c r="G151" s="133">
        <v>13569.2</v>
      </c>
      <c r="H151" s="134"/>
      <c r="I151" s="133">
        <v>0</v>
      </c>
      <c r="J151" s="143">
        <f t="shared" si="5"/>
        <v>0</v>
      </c>
    </row>
    <row r="152" spans="1:10" s="49" customFormat="1" ht="160.5" customHeight="1">
      <c r="A152" s="155" t="s">
        <v>280</v>
      </c>
      <c r="B152" s="131" t="s">
        <v>260</v>
      </c>
      <c r="C152" s="131" t="s">
        <v>70</v>
      </c>
      <c r="D152" s="152" t="s">
        <v>63</v>
      </c>
      <c r="E152" s="152" t="s">
        <v>247</v>
      </c>
      <c r="F152" s="152" t="s">
        <v>153</v>
      </c>
      <c r="G152" s="133">
        <v>54.2</v>
      </c>
      <c r="H152" s="134"/>
      <c r="I152" s="133">
        <v>54.2</v>
      </c>
      <c r="J152" s="143">
        <f t="shared" si="5"/>
        <v>100</v>
      </c>
    </row>
    <row r="153" spans="1:10" s="49" customFormat="1" ht="48" customHeight="1">
      <c r="A153" s="148" t="s">
        <v>172</v>
      </c>
      <c r="B153" s="139" t="s">
        <v>260</v>
      </c>
      <c r="C153" s="139" t="s">
        <v>70</v>
      </c>
      <c r="D153" s="156" t="s">
        <v>63</v>
      </c>
      <c r="E153" s="157" t="s">
        <v>281</v>
      </c>
      <c r="F153" s="156" t="s">
        <v>153</v>
      </c>
      <c r="G153" s="137">
        <f>G154</f>
        <v>0</v>
      </c>
      <c r="H153" s="134"/>
      <c r="I153" s="137">
        <v>0</v>
      </c>
      <c r="J153" s="135">
        <v>0</v>
      </c>
    </row>
    <row r="154" spans="1:10" s="49" customFormat="1" ht="30.75" customHeight="1">
      <c r="A154" s="155" t="s">
        <v>282</v>
      </c>
      <c r="B154" s="131" t="s">
        <v>260</v>
      </c>
      <c r="C154" s="131" t="s">
        <v>70</v>
      </c>
      <c r="D154" s="152" t="s">
        <v>63</v>
      </c>
      <c r="E154" s="154" t="s">
        <v>240</v>
      </c>
      <c r="F154" s="152" t="s">
        <v>153</v>
      </c>
      <c r="G154" s="133">
        <v>0</v>
      </c>
      <c r="H154" s="134"/>
      <c r="I154" s="133">
        <v>0</v>
      </c>
      <c r="J154" s="135">
        <v>0</v>
      </c>
    </row>
    <row r="155" spans="1:10" s="49" customFormat="1" ht="15.75">
      <c r="A155" s="138" t="s">
        <v>23</v>
      </c>
      <c r="B155" s="139" t="s">
        <v>260</v>
      </c>
      <c r="C155" s="139" t="s">
        <v>70</v>
      </c>
      <c r="D155" s="139" t="s">
        <v>64</v>
      </c>
      <c r="E155" s="139"/>
      <c r="F155" s="140"/>
      <c r="G155" s="137">
        <f>G156</f>
        <v>28209.7</v>
      </c>
      <c r="H155" s="137">
        <f>H156</f>
        <v>0</v>
      </c>
      <c r="I155" s="137">
        <f>I156</f>
        <v>11165.8</v>
      </c>
      <c r="J155" s="135">
        <f t="shared" si="5"/>
        <v>39.58142057519222</v>
      </c>
    </row>
    <row r="156" spans="1:10" s="49" customFormat="1" ht="57">
      <c r="A156" s="148" t="s">
        <v>172</v>
      </c>
      <c r="B156" s="131" t="s">
        <v>260</v>
      </c>
      <c r="C156" s="131" t="s">
        <v>70</v>
      </c>
      <c r="D156" s="131" t="s">
        <v>64</v>
      </c>
      <c r="E156" s="131" t="s">
        <v>184</v>
      </c>
      <c r="F156" s="140"/>
      <c r="G156" s="133">
        <f>G157+G161</f>
        <v>28209.7</v>
      </c>
      <c r="H156" s="133">
        <f>H157+H161</f>
        <v>0</v>
      </c>
      <c r="I156" s="133">
        <f>I157+I161</f>
        <v>11165.8</v>
      </c>
      <c r="J156" s="143">
        <f t="shared" si="5"/>
        <v>39.58142057519222</v>
      </c>
    </row>
    <row r="157" spans="1:10" s="49" customFormat="1" ht="24.75" customHeight="1">
      <c r="A157" s="138" t="s">
        <v>144</v>
      </c>
      <c r="B157" s="131" t="s">
        <v>260</v>
      </c>
      <c r="C157" s="131" t="s">
        <v>70</v>
      </c>
      <c r="D157" s="131" t="s">
        <v>64</v>
      </c>
      <c r="E157" s="131" t="s">
        <v>195</v>
      </c>
      <c r="F157" s="140"/>
      <c r="G157" s="133">
        <f>G158+G159</f>
        <v>716.5</v>
      </c>
      <c r="H157" s="134"/>
      <c r="I157" s="133">
        <f>I159</f>
        <v>616.5</v>
      </c>
      <c r="J157" s="143">
        <f t="shared" si="5"/>
        <v>86.04326587578507</v>
      </c>
    </row>
    <row r="158" spans="1:10" s="49" customFormat="1" ht="147.75" customHeight="1">
      <c r="A158" s="39" t="s">
        <v>283</v>
      </c>
      <c r="B158" s="131" t="s">
        <v>260</v>
      </c>
      <c r="C158" s="131" t="s">
        <v>70</v>
      </c>
      <c r="D158" s="131" t="s">
        <v>64</v>
      </c>
      <c r="E158" s="131" t="s">
        <v>284</v>
      </c>
      <c r="F158" s="158">
        <v>240</v>
      </c>
      <c r="G158" s="133">
        <v>0</v>
      </c>
      <c r="H158" s="134"/>
      <c r="I158" s="133">
        <v>0</v>
      </c>
      <c r="J158" s="143">
        <v>0</v>
      </c>
    </row>
    <row r="159" spans="1:10" s="49" customFormat="1" ht="69" customHeight="1">
      <c r="A159" s="39" t="s">
        <v>285</v>
      </c>
      <c r="B159" s="131" t="s">
        <v>260</v>
      </c>
      <c r="C159" s="131" t="s">
        <v>70</v>
      </c>
      <c r="D159" s="131" t="s">
        <v>64</v>
      </c>
      <c r="E159" s="131" t="s">
        <v>183</v>
      </c>
      <c r="F159" s="140"/>
      <c r="G159" s="133">
        <f>G160</f>
        <v>716.5</v>
      </c>
      <c r="H159" s="134"/>
      <c r="I159" s="133">
        <f>I160</f>
        <v>616.5</v>
      </c>
      <c r="J159" s="143">
        <f t="shared" si="5"/>
        <v>86.04326587578507</v>
      </c>
    </row>
    <row r="160" spans="1:10" s="49" customFormat="1" ht="34.5">
      <c r="A160" s="130" t="s">
        <v>156</v>
      </c>
      <c r="B160" s="131" t="s">
        <v>260</v>
      </c>
      <c r="C160" s="131" t="s">
        <v>70</v>
      </c>
      <c r="D160" s="131" t="s">
        <v>64</v>
      </c>
      <c r="E160" s="131" t="s">
        <v>183</v>
      </c>
      <c r="F160" s="132">
        <v>240</v>
      </c>
      <c r="G160" s="133">
        <v>716.5</v>
      </c>
      <c r="H160" s="134"/>
      <c r="I160" s="133">
        <v>616.5</v>
      </c>
      <c r="J160" s="143">
        <f t="shared" si="5"/>
        <v>86.04326587578507</v>
      </c>
    </row>
    <row r="161" spans="1:10" s="49" customFormat="1" ht="34.5" customHeight="1">
      <c r="A161" s="138" t="s">
        <v>146</v>
      </c>
      <c r="B161" s="131" t="s">
        <v>260</v>
      </c>
      <c r="C161" s="131" t="s">
        <v>70</v>
      </c>
      <c r="D161" s="131" t="s">
        <v>64</v>
      </c>
      <c r="E161" s="131" t="s">
        <v>202</v>
      </c>
      <c r="F161" s="140"/>
      <c r="G161" s="133">
        <f>G162+G165+G169+G175+G177+G180+G181+G182+G187+G189+G194</f>
        <v>27493.2</v>
      </c>
      <c r="H161" s="133">
        <f>H162+H165+H169+H175+H177+H180+H181+H182+H187+H189+H194</f>
        <v>0</v>
      </c>
      <c r="I161" s="133">
        <f>I162+I165+I169+I175+I177+I180+I181+I182+I187+I189+I194</f>
        <v>10549.3</v>
      </c>
      <c r="J161" s="143">
        <f t="shared" si="5"/>
        <v>38.37057890678422</v>
      </c>
    </row>
    <row r="162" spans="1:10" s="49" customFormat="1" ht="25.5" customHeight="1">
      <c r="A162" s="136" t="s">
        <v>286</v>
      </c>
      <c r="B162" s="131" t="s">
        <v>260</v>
      </c>
      <c r="C162" s="131" t="s">
        <v>70</v>
      </c>
      <c r="D162" s="131" t="s">
        <v>64</v>
      </c>
      <c r="E162" s="131" t="s">
        <v>203</v>
      </c>
      <c r="F162" s="132"/>
      <c r="G162" s="133">
        <f>G163+G164</f>
        <v>7564.4</v>
      </c>
      <c r="H162" s="133">
        <f>H163+H164</f>
        <v>0</v>
      </c>
      <c r="I162" s="133">
        <f>I163+I164</f>
        <v>3462.2000000000003</v>
      </c>
      <c r="J162" s="143">
        <f t="shared" si="5"/>
        <v>45.76965787108033</v>
      </c>
    </row>
    <row r="163" spans="1:10" s="49" customFormat="1" ht="23.25">
      <c r="A163" s="130" t="s">
        <v>340</v>
      </c>
      <c r="B163" s="131" t="s">
        <v>260</v>
      </c>
      <c r="C163" s="131" t="s">
        <v>70</v>
      </c>
      <c r="D163" s="131" t="s">
        <v>64</v>
      </c>
      <c r="E163" s="131" t="s">
        <v>203</v>
      </c>
      <c r="F163" s="132">
        <v>850</v>
      </c>
      <c r="G163" s="133">
        <v>81.4</v>
      </c>
      <c r="H163" s="134"/>
      <c r="I163" s="133">
        <v>81.4</v>
      </c>
      <c r="J163" s="143">
        <f t="shared" si="5"/>
        <v>100</v>
      </c>
    </row>
    <row r="164" spans="1:10" s="49" customFormat="1" ht="36.75" customHeight="1">
      <c r="A164" s="130" t="s">
        <v>156</v>
      </c>
      <c r="B164" s="131" t="s">
        <v>260</v>
      </c>
      <c r="C164" s="131" t="s">
        <v>70</v>
      </c>
      <c r="D164" s="131" t="s">
        <v>64</v>
      </c>
      <c r="E164" s="131" t="s">
        <v>203</v>
      </c>
      <c r="F164" s="132">
        <v>240</v>
      </c>
      <c r="G164" s="133">
        <f>7152+331</f>
        <v>7483</v>
      </c>
      <c r="H164" s="134"/>
      <c r="I164" s="133">
        <v>3380.8</v>
      </c>
      <c r="J164" s="143">
        <f t="shared" si="5"/>
        <v>45.17974074569023</v>
      </c>
    </row>
    <row r="165" spans="1:10" s="49" customFormat="1" ht="25.5" customHeight="1">
      <c r="A165" s="136" t="s">
        <v>287</v>
      </c>
      <c r="B165" s="131" t="s">
        <v>260</v>
      </c>
      <c r="C165" s="131" t="s">
        <v>70</v>
      </c>
      <c r="D165" s="131" t="s">
        <v>64</v>
      </c>
      <c r="E165" s="131" t="s">
        <v>204</v>
      </c>
      <c r="F165" s="132"/>
      <c r="G165" s="133">
        <f>G166</f>
        <v>551.3</v>
      </c>
      <c r="H165" s="134"/>
      <c r="I165" s="133">
        <v>45.7</v>
      </c>
      <c r="J165" s="143">
        <f t="shared" si="5"/>
        <v>8.289497551242519</v>
      </c>
    </row>
    <row r="166" spans="1:10" s="49" customFormat="1" ht="34.5">
      <c r="A166" s="130" t="s">
        <v>156</v>
      </c>
      <c r="B166" s="131" t="s">
        <v>260</v>
      </c>
      <c r="C166" s="131" t="s">
        <v>70</v>
      </c>
      <c r="D166" s="131" t="s">
        <v>64</v>
      </c>
      <c r="E166" s="131" t="s">
        <v>204</v>
      </c>
      <c r="F166" s="132">
        <v>240</v>
      </c>
      <c r="G166" s="133">
        <f>574-22.7</f>
        <v>551.3</v>
      </c>
      <c r="H166" s="134"/>
      <c r="I166" s="133">
        <v>45.7</v>
      </c>
      <c r="J166" s="143">
        <f t="shared" si="5"/>
        <v>8.289497551242519</v>
      </c>
    </row>
    <row r="167" spans="1:10" s="49" customFormat="1" ht="102" customHeight="1">
      <c r="A167" s="136" t="s">
        <v>288</v>
      </c>
      <c r="B167" s="131" t="s">
        <v>260</v>
      </c>
      <c r="C167" s="131" t="s">
        <v>70</v>
      </c>
      <c r="D167" s="131" t="s">
        <v>64</v>
      </c>
      <c r="E167" s="131">
        <v>250111</v>
      </c>
      <c r="F167" s="132"/>
      <c r="G167" s="133">
        <f>G168</f>
        <v>0</v>
      </c>
      <c r="H167" s="134"/>
      <c r="I167" s="133">
        <v>0</v>
      </c>
      <c r="J167" s="143">
        <v>0</v>
      </c>
    </row>
    <row r="168" spans="1:10" s="49" customFormat="1" ht="35.25" customHeight="1">
      <c r="A168" s="130" t="s">
        <v>156</v>
      </c>
      <c r="B168" s="131" t="s">
        <v>260</v>
      </c>
      <c r="C168" s="131" t="s">
        <v>70</v>
      </c>
      <c r="D168" s="131" t="s">
        <v>64</v>
      </c>
      <c r="E168" s="131">
        <v>250111</v>
      </c>
      <c r="F168" s="132">
        <v>240</v>
      </c>
      <c r="G168" s="133">
        <v>0</v>
      </c>
      <c r="H168" s="134"/>
      <c r="I168" s="133">
        <v>0</v>
      </c>
      <c r="J168" s="143">
        <v>0</v>
      </c>
    </row>
    <row r="169" spans="1:10" s="49" customFormat="1" ht="25.5" customHeight="1">
      <c r="A169" s="136" t="s">
        <v>289</v>
      </c>
      <c r="B169" s="131" t="s">
        <v>260</v>
      </c>
      <c r="C169" s="131" t="s">
        <v>70</v>
      </c>
      <c r="D169" s="131" t="s">
        <v>64</v>
      </c>
      <c r="E169" s="131" t="s">
        <v>205</v>
      </c>
      <c r="F169" s="132"/>
      <c r="G169" s="133">
        <f>G170</f>
        <v>100</v>
      </c>
      <c r="H169" s="134"/>
      <c r="I169" s="133">
        <v>0</v>
      </c>
      <c r="J169" s="143">
        <f t="shared" si="5"/>
        <v>0</v>
      </c>
    </row>
    <row r="170" spans="1:10" s="49" customFormat="1" ht="34.5" customHeight="1">
      <c r="A170" s="130" t="s">
        <v>156</v>
      </c>
      <c r="B170" s="131" t="s">
        <v>260</v>
      </c>
      <c r="C170" s="131" t="s">
        <v>70</v>
      </c>
      <c r="D170" s="131" t="s">
        <v>64</v>
      </c>
      <c r="E170" s="131" t="s">
        <v>205</v>
      </c>
      <c r="F170" s="132">
        <v>240</v>
      </c>
      <c r="G170" s="133">
        <v>100</v>
      </c>
      <c r="H170" s="134"/>
      <c r="I170" s="133">
        <v>0</v>
      </c>
      <c r="J170" s="143">
        <f t="shared" si="5"/>
        <v>0</v>
      </c>
    </row>
    <row r="171" spans="1:10" s="49" customFormat="1" ht="80.25" customHeight="1">
      <c r="A171" s="136" t="s">
        <v>136</v>
      </c>
      <c r="B171" s="131" t="s">
        <v>260</v>
      </c>
      <c r="C171" s="131" t="s">
        <v>70</v>
      </c>
      <c r="D171" s="131" t="s">
        <v>64</v>
      </c>
      <c r="E171" s="131">
        <v>9907088</v>
      </c>
      <c r="F171" s="132"/>
      <c r="G171" s="133">
        <f>G172</f>
        <v>0</v>
      </c>
      <c r="H171" s="134"/>
      <c r="I171" s="133">
        <v>0</v>
      </c>
      <c r="J171" s="143">
        <v>0</v>
      </c>
    </row>
    <row r="172" spans="1:10" s="49" customFormat="1" ht="33.75">
      <c r="A172" s="136" t="s">
        <v>46</v>
      </c>
      <c r="B172" s="131" t="s">
        <v>260</v>
      </c>
      <c r="C172" s="131" t="s">
        <v>70</v>
      </c>
      <c r="D172" s="131" t="s">
        <v>64</v>
      </c>
      <c r="E172" s="131">
        <v>9907088</v>
      </c>
      <c r="F172" s="132">
        <v>244</v>
      </c>
      <c r="G172" s="133">
        <v>0</v>
      </c>
      <c r="H172" s="134"/>
      <c r="I172" s="133">
        <v>0</v>
      </c>
      <c r="J172" s="133">
        <v>0</v>
      </c>
    </row>
    <row r="173" spans="1:10" s="49" customFormat="1" ht="70.5" customHeight="1">
      <c r="A173" s="136" t="s">
        <v>137</v>
      </c>
      <c r="B173" s="131" t="s">
        <v>260</v>
      </c>
      <c r="C173" s="131" t="s">
        <v>70</v>
      </c>
      <c r="D173" s="131" t="s">
        <v>64</v>
      </c>
      <c r="E173" s="131">
        <v>9907202</v>
      </c>
      <c r="F173" s="132"/>
      <c r="G173" s="133">
        <f>G174</f>
        <v>0</v>
      </c>
      <c r="H173" s="134"/>
      <c r="I173" s="133">
        <v>0</v>
      </c>
      <c r="J173" s="133">
        <v>0</v>
      </c>
    </row>
    <row r="174" spans="1:10" s="49" customFormat="1" ht="37.5" customHeight="1">
      <c r="A174" s="136" t="s">
        <v>46</v>
      </c>
      <c r="B174" s="131" t="s">
        <v>260</v>
      </c>
      <c r="C174" s="131" t="s">
        <v>70</v>
      </c>
      <c r="D174" s="131" t="s">
        <v>64</v>
      </c>
      <c r="E174" s="131">
        <v>9907202</v>
      </c>
      <c r="F174" s="132">
        <v>244</v>
      </c>
      <c r="G174" s="133">
        <v>0</v>
      </c>
      <c r="H174" s="134"/>
      <c r="I174" s="133">
        <v>0</v>
      </c>
      <c r="J174" s="143">
        <v>0</v>
      </c>
    </row>
    <row r="175" spans="1:10" s="49" customFormat="1" ht="60" customHeight="1">
      <c r="A175" s="136" t="s">
        <v>290</v>
      </c>
      <c r="B175" s="131" t="s">
        <v>260</v>
      </c>
      <c r="C175" s="131" t="s">
        <v>70</v>
      </c>
      <c r="D175" s="131" t="s">
        <v>64</v>
      </c>
      <c r="E175" s="131" t="s">
        <v>206</v>
      </c>
      <c r="F175" s="132"/>
      <c r="G175" s="133">
        <f>G176</f>
        <v>491.1</v>
      </c>
      <c r="H175" s="134"/>
      <c r="I175" s="133">
        <f>I176</f>
        <v>468.1</v>
      </c>
      <c r="J175" s="143">
        <f t="shared" si="5"/>
        <v>95.31663612298921</v>
      </c>
    </row>
    <row r="176" spans="1:10" s="49" customFormat="1" ht="36" customHeight="1">
      <c r="A176" s="130" t="s">
        <v>156</v>
      </c>
      <c r="B176" s="131" t="s">
        <v>260</v>
      </c>
      <c r="C176" s="131" t="s">
        <v>70</v>
      </c>
      <c r="D176" s="131" t="s">
        <v>64</v>
      </c>
      <c r="E176" s="131" t="s">
        <v>206</v>
      </c>
      <c r="F176" s="132">
        <v>240</v>
      </c>
      <c r="G176" s="133">
        <v>491.1</v>
      </c>
      <c r="H176" s="134"/>
      <c r="I176" s="133">
        <v>468.1</v>
      </c>
      <c r="J176" s="143">
        <f t="shared" si="5"/>
        <v>95.31663612298921</v>
      </c>
    </row>
    <row r="177" spans="1:10" s="49" customFormat="1" ht="48.75" customHeight="1">
      <c r="A177" s="136" t="s">
        <v>291</v>
      </c>
      <c r="B177" s="131" t="s">
        <v>260</v>
      </c>
      <c r="C177" s="131" t="s">
        <v>70</v>
      </c>
      <c r="D177" s="131" t="s">
        <v>64</v>
      </c>
      <c r="E177" s="131" t="s">
        <v>207</v>
      </c>
      <c r="F177" s="132"/>
      <c r="G177" s="133">
        <f>G178</f>
        <v>100</v>
      </c>
      <c r="H177" s="134"/>
      <c r="I177" s="133">
        <v>50</v>
      </c>
      <c r="J177" s="143">
        <f t="shared" si="5"/>
        <v>50</v>
      </c>
    </row>
    <row r="178" spans="1:10" s="49" customFormat="1" ht="34.5">
      <c r="A178" s="130" t="s">
        <v>156</v>
      </c>
      <c r="B178" s="131" t="s">
        <v>260</v>
      </c>
      <c r="C178" s="131" t="s">
        <v>70</v>
      </c>
      <c r="D178" s="131" t="s">
        <v>64</v>
      </c>
      <c r="E178" s="131" t="s">
        <v>207</v>
      </c>
      <c r="F178" s="132">
        <v>240</v>
      </c>
      <c r="G178" s="133">
        <v>100</v>
      </c>
      <c r="H178" s="134"/>
      <c r="I178" s="133">
        <v>50</v>
      </c>
      <c r="J178" s="143">
        <f t="shared" si="5"/>
        <v>50</v>
      </c>
    </row>
    <row r="179" spans="1:10" s="49" customFormat="1" ht="117" customHeight="1">
      <c r="A179" s="136" t="s">
        <v>292</v>
      </c>
      <c r="B179" s="131" t="s">
        <v>260</v>
      </c>
      <c r="C179" s="131" t="s">
        <v>70</v>
      </c>
      <c r="D179" s="131" t="s">
        <v>64</v>
      </c>
      <c r="E179" s="131">
        <v>257088</v>
      </c>
      <c r="F179" s="132">
        <v>240</v>
      </c>
      <c r="G179" s="133">
        <v>0</v>
      </c>
      <c r="H179" s="134"/>
      <c r="I179" s="133">
        <v>0</v>
      </c>
      <c r="J179" s="143">
        <v>0</v>
      </c>
    </row>
    <row r="180" spans="1:10" s="49" customFormat="1" ht="127.5" customHeight="1">
      <c r="A180" s="138" t="s">
        <v>292</v>
      </c>
      <c r="B180" s="139" t="s">
        <v>260</v>
      </c>
      <c r="C180" s="139" t="s">
        <v>70</v>
      </c>
      <c r="D180" s="139" t="s">
        <v>64</v>
      </c>
      <c r="E180" s="139" t="s">
        <v>293</v>
      </c>
      <c r="F180" s="140">
        <v>240</v>
      </c>
      <c r="G180" s="137">
        <v>100</v>
      </c>
      <c r="H180" s="134"/>
      <c r="I180" s="137">
        <v>3.3</v>
      </c>
      <c r="J180" s="135">
        <f t="shared" si="5"/>
        <v>3.3000000000000003</v>
      </c>
    </row>
    <row r="181" spans="1:10" s="49" customFormat="1" ht="25.5" customHeight="1">
      <c r="A181" s="138" t="s">
        <v>342</v>
      </c>
      <c r="B181" s="139" t="s">
        <v>260</v>
      </c>
      <c r="C181" s="139" t="s">
        <v>70</v>
      </c>
      <c r="D181" s="139" t="s">
        <v>64</v>
      </c>
      <c r="E181" s="139" t="s">
        <v>343</v>
      </c>
      <c r="F181" s="140">
        <v>240</v>
      </c>
      <c r="G181" s="137">
        <v>2002</v>
      </c>
      <c r="H181" s="134"/>
      <c r="I181" s="137">
        <v>0</v>
      </c>
      <c r="J181" s="135">
        <f t="shared" si="5"/>
        <v>0</v>
      </c>
    </row>
    <row r="182" spans="1:10" s="49" customFormat="1" ht="129" customHeight="1">
      <c r="A182" s="138" t="s">
        <v>292</v>
      </c>
      <c r="B182" s="139" t="s">
        <v>260</v>
      </c>
      <c r="C182" s="139" t="s">
        <v>70</v>
      </c>
      <c r="D182" s="139" t="s">
        <v>64</v>
      </c>
      <c r="E182" s="139" t="s">
        <v>344</v>
      </c>
      <c r="F182" s="140">
        <v>240</v>
      </c>
      <c r="G182" s="137">
        <f>G183</f>
        <v>1418.4</v>
      </c>
      <c r="H182" s="134"/>
      <c r="I182" s="137">
        <f>I183</f>
        <v>0</v>
      </c>
      <c r="J182" s="135">
        <f t="shared" si="5"/>
        <v>0</v>
      </c>
    </row>
    <row r="183" spans="1:10" s="49" customFormat="1" ht="36" customHeight="1">
      <c r="A183" s="130" t="s">
        <v>156</v>
      </c>
      <c r="B183" s="131" t="s">
        <v>260</v>
      </c>
      <c r="C183" s="131" t="s">
        <v>70</v>
      </c>
      <c r="D183" s="131" t="s">
        <v>64</v>
      </c>
      <c r="E183" s="131" t="s">
        <v>344</v>
      </c>
      <c r="F183" s="132">
        <v>240</v>
      </c>
      <c r="G183" s="133">
        <v>1418.4</v>
      </c>
      <c r="H183" s="134"/>
      <c r="I183" s="133">
        <v>0</v>
      </c>
      <c r="J183" s="143">
        <f t="shared" si="5"/>
        <v>0</v>
      </c>
    </row>
    <row r="184" spans="1:10" s="49" customFormat="1" ht="36" customHeight="1">
      <c r="A184" s="130" t="s">
        <v>156</v>
      </c>
      <c r="B184" s="131" t="s">
        <v>260</v>
      </c>
      <c r="C184" s="131" t="s">
        <v>70</v>
      </c>
      <c r="D184" s="131" t="s">
        <v>64</v>
      </c>
      <c r="E184" s="131" t="s">
        <v>248</v>
      </c>
      <c r="F184" s="132">
        <v>240</v>
      </c>
      <c r="G184" s="133">
        <v>0</v>
      </c>
      <c r="H184" s="134"/>
      <c r="I184" s="133">
        <v>0</v>
      </c>
      <c r="J184" s="143">
        <v>0</v>
      </c>
    </row>
    <row r="185" spans="1:10" s="49" customFormat="1" ht="44.25" customHeight="1">
      <c r="A185" s="138" t="s">
        <v>294</v>
      </c>
      <c r="B185" s="139" t="s">
        <v>260</v>
      </c>
      <c r="C185" s="139" t="s">
        <v>70</v>
      </c>
      <c r="D185" s="139" t="s">
        <v>64</v>
      </c>
      <c r="E185" s="139" t="s">
        <v>295</v>
      </c>
      <c r="F185" s="140">
        <v>240</v>
      </c>
      <c r="G185" s="137">
        <v>0</v>
      </c>
      <c r="H185" s="134"/>
      <c r="I185" s="137">
        <v>0</v>
      </c>
      <c r="J185" s="135">
        <v>0</v>
      </c>
    </row>
    <row r="186" spans="1:12" s="49" customFormat="1" ht="126">
      <c r="A186" s="138" t="s">
        <v>292</v>
      </c>
      <c r="B186" s="139" t="s">
        <v>260</v>
      </c>
      <c r="C186" s="139" t="s">
        <v>70</v>
      </c>
      <c r="D186" s="139" t="s">
        <v>64</v>
      </c>
      <c r="E186" s="139" t="s">
        <v>241</v>
      </c>
      <c r="F186" s="140">
        <v>240</v>
      </c>
      <c r="G186" s="137">
        <v>0</v>
      </c>
      <c r="H186" s="134"/>
      <c r="I186" s="133">
        <v>0</v>
      </c>
      <c r="J186" s="135">
        <v>0</v>
      </c>
      <c r="L186" s="61"/>
    </row>
    <row r="187" spans="1:12" s="49" customFormat="1" ht="35.25" customHeight="1">
      <c r="A187" s="136" t="s">
        <v>296</v>
      </c>
      <c r="B187" s="139" t="s">
        <v>260</v>
      </c>
      <c r="C187" s="139" t="s">
        <v>70</v>
      </c>
      <c r="D187" s="139" t="s">
        <v>64</v>
      </c>
      <c r="E187" s="139" t="s">
        <v>208</v>
      </c>
      <c r="F187" s="140">
        <v>610</v>
      </c>
      <c r="G187" s="137">
        <f>G188</f>
        <v>14996</v>
      </c>
      <c r="H187" s="137">
        <f>H188</f>
        <v>0</v>
      </c>
      <c r="I187" s="137">
        <f>I188</f>
        <v>6450</v>
      </c>
      <c r="J187" s="135">
        <f t="shared" si="5"/>
        <v>43.01146972526007</v>
      </c>
      <c r="L187" s="60"/>
    </row>
    <row r="188" spans="1:10" s="49" customFormat="1" ht="48" customHeight="1">
      <c r="A188" s="136" t="s">
        <v>177</v>
      </c>
      <c r="B188" s="131" t="s">
        <v>260</v>
      </c>
      <c r="C188" s="131" t="s">
        <v>70</v>
      </c>
      <c r="D188" s="131" t="s">
        <v>64</v>
      </c>
      <c r="E188" s="131" t="s">
        <v>208</v>
      </c>
      <c r="F188" s="132">
        <v>610</v>
      </c>
      <c r="G188" s="133">
        <v>14996</v>
      </c>
      <c r="H188" s="134"/>
      <c r="I188" s="133">
        <v>6450</v>
      </c>
      <c r="J188" s="143">
        <f t="shared" si="5"/>
        <v>43.01146972526007</v>
      </c>
    </row>
    <row r="189" spans="1:10" s="49" customFormat="1" ht="36" customHeight="1">
      <c r="A189" s="141" t="s">
        <v>148</v>
      </c>
      <c r="B189" s="139" t="s">
        <v>260</v>
      </c>
      <c r="C189" s="139" t="s">
        <v>70</v>
      </c>
      <c r="D189" s="139" t="s">
        <v>64</v>
      </c>
      <c r="E189" s="139" t="s">
        <v>193</v>
      </c>
      <c r="F189" s="140"/>
      <c r="G189" s="137">
        <f>G190</f>
        <v>100</v>
      </c>
      <c r="H189" s="134"/>
      <c r="I189" s="137">
        <f>I190</f>
        <v>0</v>
      </c>
      <c r="J189" s="135">
        <f t="shared" si="5"/>
        <v>0</v>
      </c>
    </row>
    <row r="190" spans="1:10" s="49" customFormat="1" ht="25.5" customHeight="1">
      <c r="A190" s="39" t="s">
        <v>161</v>
      </c>
      <c r="B190" s="131" t="s">
        <v>260</v>
      </c>
      <c r="C190" s="131" t="s">
        <v>70</v>
      </c>
      <c r="D190" s="131" t="s">
        <v>64</v>
      </c>
      <c r="E190" s="131" t="s">
        <v>188</v>
      </c>
      <c r="F190" s="132"/>
      <c r="G190" s="133">
        <f>G191</f>
        <v>100</v>
      </c>
      <c r="H190" s="134"/>
      <c r="I190" s="133">
        <f>I191</f>
        <v>0</v>
      </c>
      <c r="J190" s="143">
        <f t="shared" si="5"/>
        <v>0</v>
      </c>
    </row>
    <row r="191" spans="1:10" s="49" customFormat="1" ht="48.75" customHeight="1">
      <c r="A191" s="39" t="s">
        <v>181</v>
      </c>
      <c r="B191" s="131" t="s">
        <v>260</v>
      </c>
      <c r="C191" s="131" t="s">
        <v>70</v>
      </c>
      <c r="D191" s="131" t="s">
        <v>64</v>
      </c>
      <c r="E191" s="131" t="s">
        <v>209</v>
      </c>
      <c r="F191" s="132">
        <v>540</v>
      </c>
      <c r="G191" s="133">
        <v>100</v>
      </c>
      <c r="H191" s="134"/>
      <c r="I191" s="133">
        <v>0</v>
      </c>
      <c r="J191" s="143">
        <f t="shared" si="5"/>
        <v>0</v>
      </c>
    </row>
    <row r="192" spans="1:10" s="49" customFormat="1" ht="17.25" customHeight="1">
      <c r="A192" s="136" t="s">
        <v>35</v>
      </c>
      <c r="B192" s="131" t="s">
        <v>260</v>
      </c>
      <c r="C192" s="131">
        <v>700</v>
      </c>
      <c r="D192" s="131">
        <v>707</v>
      </c>
      <c r="E192" s="131"/>
      <c r="F192" s="132"/>
      <c r="G192" s="133">
        <v>0</v>
      </c>
      <c r="H192" s="134"/>
      <c r="I192" s="133">
        <v>0</v>
      </c>
      <c r="J192" s="143">
        <v>0</v>
      </c>
    </row>
    <row r="193" spans="1:10" s="49" customFormat="1" ht="60.75" customHeight="1">
      <c r="A193" s="136" t="s">
        <v>37</v>
      </c>
      <c r="B193" s="131" t="s">
        <v>260</v>
      </c>
      <c r="C193" s="131">
        <v>700</v>
      </c>
      <c r="D193" s="131">
        <v>707</v>
      </c>
      <c r="E193" s="131">
        <v>5221200</v>
      </c>
      <c r="F193" s="132"/>
      <c r="G193" s="133">
        <v>0</v>
      </c>
      <c r="H193" s="134"/>
      <c r="I193" s="133">
        <v>0</v>
      </c>
      <c r="J193" s="143">
        <v>0</v>
      </c>
    </row>
    <row r="194" spans="1:10" s="49" customFormat="1" ht="38.25" customHeight="1">
      <c r="A194" s="138" t="s">
        <v>297</v>
      </c>
      <c r="B194" s="139" t="s">
        <v>260</v>
      </c>
      <c r="C194" s="139" t="s">
        <v>70</v>
      </c>
      <c r="D194" s="139" t="s">
        <v>64</v>
      </c>
      <c r="E194" s="139" t="s">
        <v>298</v>
      </c>
      <c r="F194" s="140">
        <v>240</v>
      </c>
      <c r="G194" s="137">
        <v>70</v>
      </c>
      <c r="H194" s="134"/>
      <c r="I194" s="137">
        <v>70</v>
      </c>
      <c r="J194" s="135">
        <f t="shared" si="5"/>
        <v>100</v>
      </c>
    </row>
    <row r="195" spans="1:10" s="49" customFormat="1" ht="27.75" customHeight="1">
      <c r="A195" s="138" t="s">
        <v>25</v>
      </c>
      <c r="B195" s="139" t="s">
        <v>260</v>
      </c>
      <c r="C195" s="139" t="s">
        <v>72</v>
      </c>
      <c r="D195" s="139" t="s">
        <v>62</v>
      </c>
      <c r="E195" s="139"/>
      <c r="F195" s="140"/>
      <c r="G195" s="137">
        <f aca="true" t="shared" si="6" ref="G195:I196">G196</f>
        <v>14939.1</v>
      </c>
      <c r="H195" s="137">
        <f t="shared" si="6"/>
        <v>0</v>
      </c>
      <c r="I195" s="137">
        <f t="shared" si="6"/>
        <v>5579.600000000001</v>
      </c>
      <c r="J195" s="135">
        <f t="shared" si="5"/>
        <v>37.348970152151075</v>
      </c>
    </row>
    <row r="196" spans="1:10" s="49" customFormat="1" ht="17.25" customHeight="1">
      <c r="A196" s="138" t="s">
        <v>26</v>
      </c>
      <c r="B196" s="131" t="s">
        <v>260</v>
      </c>
      <c r="C196" s="139" t="s">
        <v>72</v>
      </c>
      <c r="D196" s="139" t="s">
        <v>61</v>
      </c>
      <c r="E196" s="139"/>
      <c r="F196" s="140"/>
      <c r="G196" s="137">
        <f t="shared" si="6"/>
        <v>14939.1</v>
      </c>
      <c r="H196" s="137">
        <f t="shared" si="6"/>
        <v>0</v>
      </c>
      <c r="I196" s="137">
        <f t="shared" si="6"/>
        <v>5579.600000000001</v>
      </c>
      <c r="J196" s="135">
        <f t="shared" si="5"/>
        <v>37.348970152151075</v>
      </c>
    </row>
    <row r="197" spans="1:10" s="49" customFormat="1" ht="48" customHeight="1">
      <c r="A197" s="148" t="s">
        <v>172</v>
      </c>
      <c r="B197" s="131" t="s">
        <v>260</v>
      </c>
      <c r="C197" s="131" t="s">
        <v>72</v>
      </c>
      <c r="D197" s="131" t="s">
        <v>61</v>
      </c>
      <c r="E197" s="131" t="s">
        <v>184</v>
      </c>
      <c r="F197" s="140"/>
      <c r="G197" s="133">
        <f>G198+G203</f>
        <v>14939.1</v>
      </c>
      <c r="H197" s="133">
        <f>H198+H203</f>
        <v>0</v>
      </c>
      <c r="I197" s="133">
        <f>I198+I203</f>
        <v>5579.600000000001</v>
      </c>
      <c r="J197" s="143">
        <f t="shared" si="5"/>
        <v>37.348970152151075</v>
      </c>
    </row>
    <row r="198" spans="1:10" s="49" customFormat="1" ht="26.25" customHeight="1">
      <c r="A198" s="138" t="s">
        <v>24</v>
      </c>
      <c r="B198" s="139" t="s">
        <v>260</v>
      </c>
      <c r="C198" s="139" t="s">
        <v>66</v>
      </c>
      <c r="D198" s="139" t="s">
        <v>66</v>
      </c>
      <c r="E198" s="139"/>
      <c r="F198" s="140"/>
      <c r="G198" s="137">
        <f aca="true" t="shared" si="7" ref="G198:I199">G199</f>
        <v>253</v>
      </c>
      <c r="H198" s="137">
        <f t="shared" si="7"/>
        <v>0</v>
      </c>
      <c r="I198" s="137">
        <f t="shared" si="7"/>
        <v>10.6</v>
      </c>
      <c r="J198" s="135">
        <f t="shared" si="5"/>
        <v>4.189723320158103</v>
      </c>
    </row>
    <row r="199" spans="1:10" s="49" customFormat="1" ht="48" customHeight="1">
      <c r="A199" s="148" t="s">
        <v>172</v>
      </c>
      <c r="B199" s="131" t="s">
        <v>260</v>
      </c>
      <c r="C199" s="131" t="s">
        <v>66</v>
      </c>
      <c r="D199" s="131" t="s">
        <v>66</v>
      </c>
      <c r="E199" s="131" t="s">
        <v>210</v>
      </c>
      <c r="F199" s="140"/>
      <c r="G199" s="133">
        <f t="shared" si="7"/>
        <v>253</v>
      </c>
      <c r="H199" s="133">
        <f t="shared" si="7"/>
        <v>0</v>
      </c>
      <c r="I199" s="133">
        <f t="shared" si="7"/>
        <v>10.6</v>
      </c>
      <c r="J199" s="143">
        <f t="shared" si="5"/>
        <v>4.189723320158103</v>
      </c>
    </row>
    <row r="200" spans="1:10" s="49" customFormat="1" ht="45.75">
      <c r="A200" s="148" t="s">
        <v>147</v>
      </c>
      <c r="B200" s="131" t="s">
        <v>260</v>
      </c>
      <c r="C200" s="131" t="s">
        <v>66</v>
      </c>
      <c r="D200" s="131" t="s">
        <v>66</v>
      </c>
      <c r="E200" s="131" t="s">
        <v>210</v>
      </c>
      <c r="F200" s="140"/>
      <c r="G200" s="133">
        <f>G201+G202</f>
        <v>253</v>
      </c>
      <c r="H200" s="133">
        <f>H201+H202</f>
        <v>0</v>
      </c>
      <c r="I200" s="133">
        <f>I201+I202</f>
        <v>10.6</v>
      </c>
      <c r="J200" s="143">
        <f t="shared" si="5"/>
        <v>4.189723320158103</v>
      </c>
    </row>
    <row r="201" spans="1:10" s="49" customFormat="1" ht="47.25" customHeight="1">
      <c r="A201" s="39" t="s">
        <v>299</v>
      </c>
      <c r="B201" s="131" t="s">
        <v>260</v>
      </c>
      <c r="C201" s="131" t="s">
        <v>66</v>
      </c>
      <c r="D201" s="131" t="s">
        <v>66</v>
      </c>
      <c r="E201" s="131" t="s">
        <v>211</v>
      </c>
      <c r="F201" s="132">
        <v>240</v>
      </c>
      <c r="G201" s="133">
        <v>203</v>
      </c>
      <c r="H201" s="134"/>
      <c r="I201" s="133">
        <v>10.6</v>
      </c>
      <c r="J201" s="143">
        <f t="shared" si="5"/>
        <v>5.22167487684729</v>
      </c>
    </row>
    <row r="202" spans="1:10" s="49" customFormat="1" ht="24.75" customHeight="1">
      <c r="A202" s="136" t="s">
        <v>43</v>
      </c>
      <c r="B202" s="131" t="s">
        <v>260</v>
      </c>
      <c r="C202" s="131" t="s">
        <v>66</v>
      </c>
      <c r="D202" s="131" t="s">
        <v>66</v>
      </c>
      <c r="E202" s="131" t="s">
        <v>211</v>
      </c>
      <c r="F202" s="132">
        <v>850</v>
      </c>
      <c r="G202" s="133">
        <v>50</v>
      </c>
      <c r="H202" s="134"/>
      <c r="I202" s="133">
        <v>0</v>
      </c>
      <c r="J202" s="143">
        <f t="shared" si="5"/>
        <v>0</v>
      </c>
    </row>
    <row r="203" spans="1:10" s="49" customFormat="1" ht="60.75" customHeight="1">
      <c r="A203" s="148" t="s">
        <v>173</v>
      </c>
      <c r="B203" s="139" t="s">
        <v>260</v>
      </c>
      <c r="C203" s="139" t="s">
        <v>72</v>
      </c>
      <c r="D203" s="139" t="s">
        <v>61</v>
      </c>
      <c r="E203" s="139" t="s">
        <v>212</v>
      </c>
      <c r="F203" s="140"/>
      <c r="G203" s="137">
        <f>G204+G214+G216+G219+G218</f>
        <v>14686.1</v>
      </c>
      <c r="H203" s="137">
        <f>H204+H214+H216+H219+H218</f>
        <v>0</v>
      </c>
      <c r="I203" s="137">
        <f>I204+I214+I216+I219+I218</f>
        <v>5569.000000000001</v>
      </c>
      <c r="J203" s="135">
        <f>(I203/G203)*100</f>
        <v>37.92021026685097</v>
      </c>
    </row>
    <row r="204" spans="1:10" s="49" customFormat="1" ht="124.5">
      <c r="A204" s="39" t="s">
        <v>300</v>
      </c>
      <c r="B204" s="131" t="s">
        <v>260</v>
      </c>
      <c r="C204" s="131" t="s">
        <v>72</v>
      </c>
      <c r="D204" s="131" t="s">
        <v>61</v>
      </c>
      <c r="E204" s="131" t="s">
        <v>213</v>
      </c>
      <c r="F204" s="132"/>
      <c r="G204" s="133">
        <f>SUM(G207:G213)</f>
        <v>11866.6</v>
      </c>
      <c r="H204" s="133">
        <f>SUM(H207:H213)</f>
        <v>0</v>
      </c>
      <c r="I204" s="133">
        <f>SUM(I207:I213)</f>
        <v>4614.300000000001</v>
      </c>
      <c r="J204" s="143">
        <f>(I204/G204)*100</f>
        <v>38.88476901555627</v>
      </c>
    </row>
    <row r="205" spans="1:10" s="49" customFormat="1" ht="22.5">
      <c r="A205" s="136" t="s">
        <v>139</v>
      </c>
      <c r="B205" s="131" t="s">
        <v>260</v>
      </c>
      <c r="C205" s="131" t="s">
        <v>72</v>
      </c>
      <c r="D205" s="131" t="s">
        <v>61</v>
      </c>
      <c r="E205" s="131">
        <v>270116</v>
      </c>
      <c r="F205" s="140"/>
      <c r="G205" s="133">
        <f>G206</f>
        <v>0</v>
      </c>
      <c r="H205" s="134"/>
      <c r="I205" s="133">
        <v>0</v>
      </c>
      <c r="J205" s="143">
        <v>0</v>
      </c>
    </row>
    <row r="206" spans="1:10" s="49" customFormat="1" ht="46.5" customHeight="1">
      <c r="A206" s="136" t="s">
        <v>140</v>
      </c>
      <c r="B206" s="131" t="s">
        <v>260</v>
      </c>
      <c r="C206" s="131" t="s">
        <v>72</v>
      </c>
      <c r="D206" s="131" t="s">
        <v>61</v>
      </c>
      <c r="E206" s="131">
        <v>270116</v>
      </c>
      <c r="F206" s="132">
        <v>111</v>
      </c>
      <c r="G206" s="133">
        <v>0</v>
      </c>
      <c r="H206" s="134"/>
      <c r="I206" s="133">
        <v>0</v>
      </c>
      <c r="J206" s="143">
        <v>0</v>
      </c>
    </row>
    <row r="207" spans="1:10" s="49" customFormat="1" ht="24" customHeight="1">
      <c r="A207" s="130" t="s">
        <v>159</v>
      </c>
      <c r="B207" s="131" t="s">
        <v>260</v>
      </c>
      <c r="C207" s="131" t="s">
        <v>72</v>
      </c>
      <c r="D207" s="131" t="s">
        <v>61</v>
      </c>
      <c r="E207" s="131" t="s">
        <v>213</v>
      </c>
      <c r="F207" s="132">
        <v>110</v>
      </c>
      <c r="G207" s="133">
        <v>3603.6</v>
      </c>
      <c r="H207" s="134"/>
      <c r="I207" s="133">
        <v>1851</v>
      </c>
      <c r="J207" s="143">
        <f>(I207/G207)*100</f>
        <v>51.36530136530136</v>
      </c>
    </row>
    <row r="208" spans="1:10" s="49" customFormat="1" ht="26.25" customHeight="1">
      <c r="A208" s="130" t="s">
        <v>159</v>
      </c>
      <c r="B208" s="131" t="s">
        <v>260</v>
      </c>
      <c r="C208" s="131" t="s">
        <v>72</v>
      </c>
      <c r="D208" s="131" t="s">
        <v>61</v>
      </c>
      <c r="E208" s="131" t="s">
        <v>249</v>
      </c>
      <c r="F208" s="132">
        <v>110</v>
      </c>
      <c r="G208" s="133">
        <v>4070</v>
      </c>
      <c r="H208" s="134"/>
      <c r="I208" s="133">
        <v>1942.5</v>
      </c>
      <c r="J208" s="143">
        <f>(I208/G208)*100</f>
        <v>47.72727272727273</v>
      </c>
    </row>
    <row r="209" spans="1:10" s="49" customFormat="1" ht="25.5" customHeight="1">
      <c r="A209" s="141" t="s">
        <v>159</v>
      </c>
      <c r="B209" s="139" t="s">
        <v>260</v>
      </c>
      <c r="C209" s="139" t="s">
        <v>72</v>
      </c>
      <c r="D209" s="139" t="s">
        <v>61</v>
      </c>
      <c r="E209" s="139" t="s">
        <v>242</v>
      </c>
      <c r="F209" s="140">
        <v>110</v>
      </c>
      <c r="G209" s="137">
        <v>0</v>
      </c>
      <c r="H209" s="134"/>
      <c r="I209" s="137">
        <v>0</v>
      </c>
      <c r="J209" s="135">
        <v>0</v>
      </c>
    </row>
    <row r="210" spans="1:10" s="49" customFormat="1" ht="36" customHeight="1">
      <c r="A210" s="136" t="s">
        <v>78</v>
      </c>
      <c r="B210" s="131" t="s">
        <v>260</v>
      </c>
      <c r="C210" s="131" t="s">
        <v>72</v>
      </c>
      <c r="D210" s="131" t="s">
        <v>61</v>
      </c>
      <c r="E210" s="131">
        <v>270116</v>
      </c>
      <c r="F210" s="132">
        <v>112</v>
      </c>
      <c r="G210" s="133">
        <v>0</v>
      </c>
      <c r="H210" s="134"/>
      <c r="I210" s="133">
        <v>0</v>
      </c>
      <c r="J210" s="143">
        <v>0</v>
      </c>
    </row>
    <row r="211" spans="1:10" s="49" customFormat="1" ht="35.25" customHeight="1">
      <c r="A211" s="130" t="s">
        <v>156</v>
      </c>
      <c r="B211" s="131" t="s">
        <v>260</v>
      </c>
      <c r="C211" s="131" t="s">
        <v>72</v>
      </c>
      <c r="D211" s="131" t="s">
        <v>61</v>
      </c>
      <c r="E211" s="131" t="s">
        <v>213</v>
      </c>
      <c r="F211" s="132">
        <v>240</v>
      </c>
      <c r="G211" s="133">
        <v>4010</v>
      </c>
      <c r="H211" s="134"/>
      <c r="I211" s="133">
        <v>802.6</v>
      </c>
      <c r="J211" s="143">
        <f aca="true" t="shared" si="8" ref="J211:J217">(I211/G211)*100</f>
        <v>20.014962593516213</v>
      </c>
    </row>
    <row r="212" spans="1:10" s="49" customFormat="1" ht="39" customHeight="1">
      <c r="A212" s="136" t="s">
        <v>301</v>
      </c>
      <c r="B212" s="131" t="s">
        <v>260</v>
      </c>
      <c r="C212" s="131" t="s">
        <v>72</v>
      </c>
      <c r="D212" s="131" t="s">
        <v>61</v>
      </c>
      <c r="E212" s="131" t="s">
        <v>213</v>
      </c>
      <c r="F212" s="132">
        <v>830</v>
      </c>
      <c r="G212" s="133">
        <v>138</v>
      </c>
      <c r="H212" s="134"/>
      <c r="I212" s="133">
        <v>2.6</v>
      </c>
      <c r="J212" s="143">
        <f t="shared" si="8"/>
        <v>1.884057971014493</v>
      </c>
    </row>
    <row r="213" spans="1:10" s="49" customFormat="1" ht="27.75" customHeight="1">
      <c r="A213" s="136" t="s">
        <v>43</v>
      </c>
      <c r="B213" s="131" t="s">
        <v>260</v>
      </c>
      <c r="C213" s="131" t="s">
        <v>72</v>
      </c>
      <c r="D213" s="131" t="s">
        <v>61</v>
      </c>
      <c r="E213" s="131" t="s">
        <v>213</v>
      </c>
      <c r="F213" s="132">
        <v>850</v>
      </c>
      <c r="G213" s="133">
        <v>45</v>
      </c>
      <c r="H213" s="134"/>
      <c r="I213" s="133">
        <v>15.6</v>
      </c>
      <c r="J213" s="143">
        <f t="shared" si="8"/>
        <v>34.66666666666667</v>
      </c>
    </row>
    <row r="214" spans="1:10" s="49" customFormat="1" ht="36.75" customHeight="1">
      <c r="A214" s="39" t="s">
        <v>302</v>
      </c>
      <c r="B214" s="131" t="s">
        <v>260</v>
      </c>
      <c r="C214" s="131" t="s">
        <v>72</v>
      </c>
      <c r="D214" s="131" t="s">
        <v>61</v>
      </c>
      <c r="E214" s="131" t="s">
        <v>214</v>
      </c>
      <c r="F214" s="132"/>
      <c r="G214" s="133">
        <f>G215</f>
        <v>30</v>
      </c>
      <c r="H214" s="134"/>
      <c r="I214" s="133">
        <f>I215</f>
        <v>0</v>
      </c>
      <c r="J214" s="143">
        <f t="shared" si="8"/>
        <v>0</v>
      </c>
    </row>
    <row r="215" spans="1:10" s="49" customFormat="1" ht="34.5">
      <c r="A215" s="130" t="s">
        <v>156</v>
      </c>
      <c r="B215" s="131" t="s">
        <v>260</v>
      </c>
      <c r="C215" s="131" t="s">
        <v>72</v>
      </c>
      <c r="D215" s="131" t="s">
        <v>61</v>
      </c>
      <c r="E215" s="131" t="s">
        <v>214</v>
      </c>
      <c r="F215" s="132">
        <v>240</v>
      </c>
      <c r="G215" s="133">
        <v>30</v>
      </c>
      <c r="H215" s="134"/>
      <c r="I215" s="133">
        <v>0</v>
      </c>
      <c r="J215" s="143">
        <f t="shared" si="8"/>
        <v>0</v>
      </c>
    </row>
    <row r="216" spans="1:10" s="49" customFormat="1" ht="26.25" customHeight="1">
      <c r="A216" s="39" t="s">
        <v>303</v>
      </c>
      <c r="B216" s="131" t="s">
        <v>260</v>
      </c>
      <c r="C216" s="131" t="s">
        <v>72</v>
      </c>
      <c r="D216" s="131" t="s">
        <v>61</v>
      </c>
      <c r="E216" s="131" t="s">
        <v>215</v>
      </c>
      <c r="F216" s="132"/>
      <c r="G216" s="133">
        <f>G217</f>
        <v>1000</v>
      </c>
      <c r="H216" s="134"/>
      <c r="I216" s="133">
        <v>451.3</v>
      </c>
      <c r="J216" s="143">
        <f t="shared" si="8"/>
        <v>45.13</v>
      </c>
    </row>
    <row r="217" spans="1:10" s="49" customFormat="1" ht="36.75" customHeight="1">
      <c r="A217" s="130" t="s">
        <v>156</v>
      </c>
      <c r="B217" s="131" t="s">
        <v>260</v>
      </c>
      <c r="C217" s="131" t="s">
        <v>72</v>
      </c>
      <c r="D217" s="131" t="s">
        <v>61</v>
      </c>
      <c r="E217" s="131" t="s">
        <v>215</v>
      </c>
      <c r="F217" s="132">
        <v>240</v>
      </c>
      <c r="G217" s="133">
        <v>1000</v>
      </c>
      <c r="H217" s="134"/>
      <c r="I217" s="133">
        <v>451.3</v>
      </c>
      <c r="J217" s="143">
        <f t="shared" si="8"/>
        <v>45.13</v>
      </c>
    </row>
    <row r="218" spans="1:10" s="49" customFormat="1" ht="63" customHeight="1">
      <c r="A218" s="159" t="s">
        <v>304</v>
      </c>
      <c r="B218" s="160" t="s">
        <v>260</v>
      </c>
      <c r="C218" s="160" t="s">
        <v>72</v>
      </c>
      <c r="D218" s="160" t="s">
        <v>61</v>
      </c>
      <c r="E218" s="160" t="s">
        <v>345</v>
      </c>
      <c r="F218" s="161">
        <v>240</v>
      </c>
      <c r="G218" s="133">
        <f>5777-5777</f>
        <v>0</v>
      </c>
      <c r="H218" s="134"/>
      <c r="I218" s="137">
        <v>0</v>
      </c>
      <c r="J218" s="143">
        <v>0</v>
      </c>
    </row>
    <row r="219" spans="1:12" s="49" customFormat="1" ht="27" customHeight="1">
      <c r="A219" s="39" t="s">
        <v>305</v>
      </c>
      <c r="B219" s="131" t="s">
        <v>260</v>
      </c>
      <c r="C219" s="131" t="s">
        <v>72</v>
      </c>
      <c r="D219" s="131" t="s">
        <v>61</v>
      </c>
      <c r="E219" s="131" t="s">
        <v>216</v>
      </c>
      <c r="F219" s="132"/>
      <c r="G219" s="133">
        <f>G222+G225+G229+G224</f>
        <v>1789.5</v>
      </c>
      <c r="H219" s="133">
        <f>H222+H225+H229+H224</f>
        <v>0</v>
      </c>
      <c r="I219" s="133">
        <f>I222+I225+I229+I224</f>
        <v>503.4</v>
      </c>
      <c r="J219" s="143">
        <f>(I219/G219)*100</f>
        <v>28.13076278290025</v>
      </c>
      <c r="K219" s="62"/>
      <c r="L219" s="62"/>
    </row>
    <row r="220" spans="1:12" s="49" customFormat="1" ht="24.75" customHeight="1">
      <c r="A220" s="136" t="s">
        <v>139</v>
      </c>
      <c r="B220" s="131" t="s">
        <v>260</v>
      </c>
      <c r="C220" s="131" t="s">
        <v>72</v>
      </c>
      <c r="D220" s="131" t="s">
        <v>61</v>
      </c>
      <c r="E220" s="131">
        <v>270023</v>
      </c>
      <c r="F220" s="140"/>
      <c r="G220" s="133">
        <f>G221</f>
        <v>0</v>
      </c>
      <c r="H220" s="162"/>
      <c r="I220" s="133">
        <v>0</v>
      </c>
      <c r="J220" s="143">
        <v>0</v>
      </c>
      <c r="K220" s="62"/>
      <c r="L220" s="62"/>
    </row>
    <row r="221" spans="1:12" s="49" customFormat="1" ht="45">
      <c r="A221" s="136" t="s">
        <v>140</v>
      </c>
      <c r="B221" s="131" t="s">
        <v>260</v>
      </c>
      <c r="C221" s="131" t="s">
        <v>72</v>
      </c>
      <c r="D221" s="131" t="s">
        <v>61</v>
      </c>
      <c r="E221" s="131">
        <v>270023</v>
      </c>
      <c r="F221" s="132">
        <v>111</v>
      </c>
      <c r="G221" s="133">
        <v>0</v>
      </c>
      <c r="H221" s="162"/>
      <c r="I221" s="133">
        <v>0</v>
      </c>
      <c r="J221" s="143">
        <v>0</v>
      </c>
      <c r="K221" s="62"/>
      <c r="L221" s="62"/>
    </row>
    <row r="222" spans="1:12" s="49" customFormat="1" ht="23.25">
      <c r="A222" s="130" t="s">
        <v>159</v>
      </c>
      <c r="B222" s="131" t="s">
        <v>260</v>
      </c>
      <c r="C222" s="131" t="s">
        <v>72</v>
      </c>
      <c r="D222" s="131" t="s">
        <v>61</v>
      </c>
      <c r="E222" s="131" t="s">
        <v>216</v>
      </c>
      <c r="F222" s="132">
        <v>110</v>
      </c>
      <c r="G222" s="133">
        <v>1644.5</v>
      </c>
      <c r="H222" s="162"/>
      <c r="I222" s="133">
        <v>435.4</v>
      </c>
      <c r="J222" s="143">
        <f>(I222/G222)*100</f>
        <v>26.476132563089084</v>
      </c>
      <c r="K222" s="62"/>
      <c r="L222" s="62"/>
    </row>
    <row r="223" spans="1:12" s="49" customFormat="1" ht="36.75" customHeight="1">
      <c r="A223" s="136" t="s">
        <v>45</v>
      </c>
      <c r="B223" s="131" t="s">
        <v>260</v>
      </c>
      <c r="C223" s="131" t="s">
        <v>72</v>
      </c>
      <c r="D223" s="131" t="s">
        <v>61</v>
      </c>
      <c r="E223" s="131">
        <v>270023</v>
      </c>
      <c r="F223" s="132">
        <v>242</v>
      </c>
      <c r="G223" s="133">
        <v>0</v>
      </c>
      <c r="H223" s="162"/>
      <c r="I223" s="133">
        <v>0</v>
      </c>
      <c r="J223" s="143">
        <v>0</v>
      </c>
      <c r="K223" s="62"/>
      <c r="L223" s="62"/>
    </row>
    <row r="224" spans="1:12" s="49" customFormat="1" ht="56.25" customHeight="1">
      <c r="A224" s="138" t="s">
        <v>50</v>
      </c>
      <c r="B224" s="139" t="s">
        <v>260</v>
      </c>
      <c r="C224" s="139" t="s">
        <v>72</v>
      </c>
      <c r="D224" s="139" t="s">
        <v>61</v>
      </c>
      <c r="E224" s="139" t="s">
        <v>242</v>
      </c>
      <c r="F224" s="140">
        <v>110</v>
      </c>
      <c r="G224" s="137">
        <v>0</v>
      </c>
      <c r="H224" s="162"/>
      <c r="I224" s="137">
        <v>0</v>
      </c>
      <c r="J224" s="135">
        <v>0</v>
      </c>
      <c r="K224" s="62"/>
      <c r="L224" s="62"/>
    </row>
    <row r="225" spans="1:12" s="49" customFormat="1" ht="33.75">
      <c r="A225" s="136" t="s">
        <v>46</v>
      </c>
      <c r="B225" s="131" t="s">
        <v>260</v>
      </c>
      <c r="C225" s="131" t="s">
        <v>72</v>
      </c>
      <c r="D225" s="131" t="s">
        <v>61</v>
      </c>
      <c r="E225" s="131" t="s">
        <v>216</v>
      </c>
      <c r="F225" s="132">
        <v>240</v>
      </c>
      <c r="G225" s="133">
        <v>145</v>
      </c>
      <c r="H225" s="162"/>
      <c r="I225" s="133">
        <v>68</v>
      </c>
      <c r="J225" s="143">
        <f>(I225/G225)*100</f>
        <v>46.89655172413793</v>
      </c>
      <c r="K225" s="62"/>
      <c r="L225" s="62"/>
    </row>
    <row r="226" spans="1:12" s="49" customFormat="1" ht="15.75">
      <c r="A226" s="136" t="s">
        <v>49</v>
      </c>
      <c r="B226" s="131" t="s">
        <v>260</v>
      </c>
      <c r="C226" s="131" t="s">
        <v>72</v>
      </c>
      <c r="D226" s="131" t="s">
        <v>61</v>
      </c>
      <c r="E226" s="131">
        <v>9200000</v>
      </c>
      <c r="F226" s="132"/>
      <c r="G226" s="133">
        <f>G227</f>
        <v>0</v>
      </c>
      <c r="H226" s="162"/>
      <c r="I226" s="133">
        <v>0</v>
      </c>
      <c r="J226" s="143">
        <v>0</v>
      </c>
      <c r="K226" s="62"/>
      <c r="L226" s="62"/>
    </row>
    <row r="227" spans="1:12" s="49" customFormat="1" ht="54.75" customHeight="1">
      <c r="A227" s="138" t="s">
        <v>50</v>
      </c>
      <c r="B227" s="139" t="s">
        <v>260</v>
      </c>
      <c r="C227" s="139" t="s">
        <v>72</v>
      </c>
      <c r="D227" s="139" t="s">
        <v>61</v>
      </c>
      <c r="E227" s="139" t="s">
        <v>306</v>
      </c>
      <c r="F227" s="140">
        <v>110</v>
      </c>
      <c r="G227" s="137">
        <f>G228</f>
        <v>0</v>
      </c>
      <c r="H227" s="163"/>
      <c r="I227" s="137">
        <v>0</v>
      </c>
      <c r="J227" s="135">
        <v>0</v>
      </c>
      <c r="K227" s="62"/>
      <c r="L227" s="62"/>
    </row>
    <row r="228" spans="1:12" s="49" customFormat="1" ht="26.25" customHeight="1">
      <c r="A228" s="136" t="s">
        <v>48</v>
      </c>
      <c r="B228" s="131" t="s">
        <v>260</v>
      </c>
      <c r="C228" s="131" t="s">
        <v>72</v>
      </c>
      <c r="D228" s="131" t="s">
        <v>61</v>
      </c>
      <c r="E228" s="131">
        <v>9207036</v>
      </c>
      <c r="F228" s="132">
        <v>111</v>
      </c>
      <c r="G228" s="133">
        <v>0</v>
      </c>
      <c r="H228" s="162"/>
      <c r="I228" s="133">
        <v>0</v>
      </c>
      <c r="J228" s="143">
        <v>0</v>
      </c>
      <c r="K228" s="62"/>
      <c r="L228" s="62"/>
    </row>
    <row r="229" spans="1:12" s="49" customFormat="1" ht="25.5" customHeight="1">
      <c r="A229" s="130" t="s">
        <v>179</v>
      </c>
      <c r="B229" s="131" t="s">
        <v>260</v>
      </c>
      <c r="C229" s="131" t="s">
        <v>72</v>
      </c>
      <c r="D229" s="131" t="s">
        <v>61</v>
      </c>
      <c r="E229" s="131">
        <v>277036</v>
      </c>
      <c r="F229" s="132">
        <v>111</v>
      </c>
      <c r="G229" s="133">
        <v>0</v>
      </c>
      <c r="H229" s="162"/>
      <c r="I229" s="133">
        <v>0</v>
      </c>
      <c r="J229" s="143">
        <v>0</v>
      </c>
      <c r="K229" s="62"/>
      <c r="L229" s="62"/>
    </row>
    <row r="230" spans="1:10" ht="12.75">
      <c r="A230" s="138" t="s">
        <v>27</v>
      </c>
      <c r="B230" s="131" t="s">
        <v>260</v>
      </c>
      <c r="C230" s="139" t="s">
        <v>73</v>
      </c>
      <c r="D230" s="139" t="s">
        <v>62</v>
      </c>
      <c r="E230" s="139"/>
      <c r="F230" s="140"/>
      <c r="G230" s="137">
        <f>G231+G236</f>
        <v>976.3</v>
      </c>
      <c r="H230" s="137">
        <f>H231+H236</f>
        <v>0</v>
      </c>
      <c r="I230" s="137">
        <f>I231+I236</f>
        <v>385.6</v>
      </c>
      <c r="J230" s="135">
        <f aca="true" t="shared" si="9" ref="J230:J240">(I230/G230)*100</f>
        <v>39.49605653999795</v>
      </c>
    </row>
    <row r="231" spans="1:10" ht="12.75">
      <c r="A231" s="138" t="s">
        <v>28</v>
      </c>
      <c r="B231" s="131" t="s">
        <v>260</v>
      </c>
      <c r="C231" s="139" t="s">
        <v>73</v>
      </c>
      <c r="D231" s="139" t="s">
        <v>61</v>
      </c>
      <c r="E231" s="139"/>
      <c r="F231" s="140"/>
      <c r="G231" s="137">
        <f>G232</f>
        <v>776.3</v>
      </c>
      <c r="H231" s="137">
        <f>H232</f>
        <v>0</v>
      </c>
      <c r="I231" s="137">
        <f>I232</f>
        <v>385.6</v>
      </c>
      <c r="J231" s="135">
        <f t="shared" si="9"/>
        <v>49.671518742754095</v>
      </c>
    </row>
    <row r="232" spans="1:10" ht="35.25" customHeight="1">
      <c r="A232" s="130" t="s">
        <v>148</v>
      </c>
      <c r="B232" s="131" t="s">
        <v>260</v>
      </c>
      <c r="C232" s="131" t="s">
        <v>73</v>
      </c>
      <c r="D232" s="131" t="s">
        <v>61</v>
      </c>
      <c r="E232" s="131" t="s">
        <v>190</v>
      </c>
      <c r="F232" s="140"/>
      <c r="G232" s="133">
        <f>G233</f>
        <v>776.3</v>
      </c>
      <c r="H232" s="164"/>
      <c r="I232" s="133">
        <f>I233</f>
        <v>385.6</v>
      </c>
      <c r="J232" s="143">
        <f t="shared" si="9"/>
        <v>49.671518742754095</v>
      </c>
    </row>
    <row r="233" spans="1:10" ht="24.75" customHeight="1">
      <c r="A233" s="165" t="s">
        <v>150</v>
      </c>
      <c r="B233" s="131" t="s">
        <v>260</v>
      </c>
      <c r="C233" s="131" t="s">
        <v>73</v>
      </c>
      <c r="D233" s="131" t="s">
        <v>61</v>
      </c>
      <c r="E233" s="131" t="s">
        <v>217</v>
      </c>
      <c r="F233" s="140"/>
      <c r="G233" s="133">
        <f>G234</f>
        <v>776.3</v>
      </c>
      <c r="H233" s="164"/>
      <c r="I233" s="133">
        <f>I234</f>
        <v>385.6</v>
      </c>
      <c r="J233" s="143">
        <f t="shared" si="9"/>
        <v>49.671518742754095</v>
      </c>
    </row>
    <row r="234" spans="1:10" s="63" customFormat="1" ht="19.5" customHeight="1">
      <c r="A234" s="39" t="s">
        <v>158</v>
      </c>
      <c r="B234" s="131" t="s">
        <v>260</v>
      </c>
      <c r="C234" s="131" t="s">
        <v>73</v>
      </c>
      <c r="D234" s="131" t="s">
        <v>61</v>
      </c>
      <c r="E234" s="131" t="s">
        <v>218</v>
      </c>
      <c r="F234" s="132"/>
      <c r="G234" s="133">
        <f>G235</f>
        <v>776.3</v>
      </c>
      <c r="H234" s="166"/>
      <c r="I234" s="133">
        <v>385.6</v>
      </c>
      <c r="J234" s="143">
        <f t="shared" si="9"/>
        <v>49.671518742754095</v>
      </c>
    </row>
    <row r="235" spans="1:10" ht="26.25" customHeight="1">
      <c r="A235" s="167" t="s">
        <v>157</v>
      </c>
      <c r="B235" s="131" t="s">
        <v>260</v>
      </c>
      <c r="C235" s="131" t="s">
        <v>73</v>
      </c>
      <c r="D235" s="131" t="s">
        <v>61</v>
      </c>
      <c r="E235" s="131" t="s">
        <v>218</v>
      </c>
      <c r="F235" s="132">
        <v>310</v>
      </c>
      <c r="G235" s="133">
        <v>776.3</v>
      </c>
      <c r="H235" s="164"/>
      <c r="I235" s="133">
        <v>385.6</v>
      </c>
      <c r="J235" s="143">
        <f t="shared" si="9"/>
        <v>49.671518742754095</v>
      </c>
    </row>
    <row r="236" spans="1:10" ht="17.25" customHeight="1">
      <c r="A236" s="168" t="s">
        <v>74</v>
      </c>
      <c r="B236" s="139" t="s">
        <v>260</v>
      </c>
      <c r="C236" s="139" t="s">
        <v>73</v>
      </c>
      <c r="D236" s="139" t="s">
        <v>64</v>
      </c>
      <c r="E236" s="139"/>
      <c r="F236" s="140"/>
      <c r="G236" s="137">
        <f aca="true" t="shared" si="10" ref="G236:I237">G237</f>
        <v>200</v>
      </c>
      <c r="H236" s="137">
        <f t="shared" si="10"/>
        <v>0</v>
      </c>
      <c r="I236" s="137">
        <f t="shared" si="10"/>
        <v>0</v>
      </c>
      <c r="J236" s="135">
        <f t="shared" si="9"/>
        <v>0</v>
      </c>
    </row>
    <row r="237" spans="1:10" ht="87" customHeight="1">
      <c r="A237" s="169" t="s">
        <v>307</v>
      </c>
      <c r="B237" s="139" t="s">
        <v>260</v>
      </c>
      <c r="C237" s="139" t="s">
        <v>73</v>
      </c>
      <c r="D237" s="139" t="s">
        <v>64</v>
      </c>
      <c r="E237" s="139" t="s">
        <v>219</v>
      </c>
      <c r="F237" s="140"/>
      <c r="G237" s="137">
        <f t="shared" si="10"/>
        <v>200</v>
      </c>
      <c r="H237" s="137">
        <f t="shared" si="10"/>
        <v>0</v>
      </c>
      <c r="I237" s="137">
        <f t="shared" si="10"/>
        <v>0</v>
      </c>
      <c r="J237" s="135">
        <f t="shared" si="9"/>
        <v>0</v>
      </c>
    </row>
    <row r="238" spans="1:10" ht="24" customHeight="1">
      <c r="A238" s="148" t="s">
        <v>141</v>
      </c>
      <c r="B238" s="131" t="s">
        <v>260</v>
      </c>
      <c r="C238" s="131" t="s">
        <v>73</v>
      </c>
      <c r="D238" s="131" t="s">
        <v>64</v>
      </c>
      <c r="E238" s="131" t="s">
        <v>308</v>
      </c>
      <c r="F238" s="132"/>
      <c r="G238" s="133">
        <f>G239+G247+G249</f>
        <v>200</v>
      </c>
      <c r="H238" s="133">
        <f>H239+H247+H249</f>
        <v>0</v>
      </c>
      <c r="I238" s="133">
        <f>I239+I247+I249</f>
        <v>0</v>
      </c>
      <c r="J238" s="143">
        <f t="shared" si="9"/>
        <v>0</v>
      </c>
    </row>
    <row r="239" spans="1:10" ht="127.5" customHeight="1">
      <c r="A239" s="39" t="s">
        <v>165</v>
      </c>
      <c r="B239" s="131" t="s">
        <v>260</v>
      </c>
      <c r="C239" s="131" t="s">
        <v>73</v>
      </c>
      <c r="D239" s="131" t="s">
        <v>64</v>
      </c>
      <c r="E239" s="131" t="s">
        <v>220</v>
      </c>
      <c r="F239" s="132"/>
      <c r="G239" s="133">
        <f>G240</f>
        <v>100</v>
      </c>
      <c r="H239" s="133">
        <f>H240</f>
        <v>0</v>
      </c>
      <c r="I239" s="133">
        <f>I240</f>
        <v>0</v>
      </c>
      <c r="J239" s="143">
        <f t="shared" si="9"/>
        <v>0</v>
      </c>
    </row>
    <row r="240" spans="1:10" ht="36" customHeight="1">
      <c r="A240" s="169" t="s">
        <v>175</v>
      </c>
      <c r="B240" s="139" t="s">
        <v>260</v>
      </c>
      <c r="C240" s="139" t="s">
        <v>73</v>
      </c>
      <c r="D240" s="139" t="s">
        <v>64</v>
      </c>
      <c r="E240" s="139" t="s">
        <v>220</v>
      </c>
      <c r="F240" s="140">
        <v>320</v>
      </c>
      <c r="G240" s="137">
        <v>100</v>
      </c>
      <c r="H240" s="164"/>
      <c r="I240" s="137">
        <v>0</v>
      </c>
      <c r="J240" s="135">
        <f t="shared" si="9"/>
        <v>0</v>
      </c>
    </row>
    <row r="241" spans="1:10" ht="90" customHeight="1">
      <c r="A241" s="39" t="s">
        <v>180</v>
      </c>
      <c r="B241" s="131" t="s">
        <v>260</v>
      </c>
      <c r="C241" s="131" t="s">
        <v>73</v>
      </c>
      <c r="D241" s="131" t="s">
        <v>64</v>
      </c>
      <c r="E241" s="131">
        <v>117075</v>
      </c>
      <c r="F241" s="132">
        <v>320</v>
      </c>
      <c r="G241" s="133">
        <v>0</v>
      </c>
      <c r="H241" s="164"/>
      <c r="I241" s="143">
        <v>0</v>
      </c>
      <c r="J241" s="143">
        <v>0</v>
      </c>
    </row>
    <row r="242" spans="1:10" s="63" customFormat="1" ht="137.25">
      <c r="A242" s="169" t="s">
        <v>165</v>
      </c>
      <c r="B242" s="139" t="s">
        <v>260</v>
      </c>
      <c r="C242" s="139" t="s">
        <v>73</v>
      </c>
      <c r="D242" s="139" t="s">
        <v>64</v>
      </c>
      <c r="E242" s="139" t="s">
        <v>309</v>
      </c>
      <c r="F242" s="140">
        <v>320</v>
      </c>
      <c r="G242" s="137">
        <v>0</v>
      </c>
      <c r="H242" s="166"/>
      <c r="I242" s="135">
        <v>0</v>
      </c>
      <c r="J242" s="135">
        <v>0</v>
      </c>
    </row>
    <row r="243" spans="1:10" s="63" customFormat="1" ht="123.75">
      <c r="A243" s="39" t="s">
        <v>165</v>
      </c>
      <c r="B243" s="139" t="s">
        <v>260</v>
      </c>
      <c r="C243" s="139" t="s">
        <v>73</v>
      </c>
      <c r="D243" s="139" t="s">
        <v>64</v>
      </c>
      <c r="E243" s="139" t="s">
        <v>309</v>
      </c>
      <c r="F243" s="140">
        <v>320</v>
      </c>
      <c r="G243" s="137">
        <v>0</v>
      </c>
      <c r="H243" s="166"/>
      <c r="I243" s="135">
        <v>0</v>
      </c>
      <c r="J243" s="135">
        <v>0</v>
      </c>
    </row>
    <row r="244" spans="1:10" ht="62.25" customHeight="1">
      <c r="A244" s="148" t="s">
        <v>166</v>
      </c>
      <c r="B244" s="131" t="s">
        <v>260</v>
      </c>
      <c r="C244" s="131" t="s">
        <v>73</v>
      </c>
      <c r="D244" s="131" t="s">
        <v>64</v>
      </c>
      <c r="E244" s="131" t="s">
        <v>221</v>
      </c>
      <c r="F244" s="132"/>
      <c r="G244" s="133">
        <f>G245</f>
        <v>0</v>
      </c>
      <c r="H244" s="170"/>
      <c r="I244" s="143">
        <v>0</v>
      </c>
      <c r="J244" s="143">
        <v>0</v>
      </c>
    </row>
    <row r="245" spans="1:10" ht="172.5" customHeight="1">
      <c r="A245" s="39" t="s">
        <v>310</v>
      </c>
      <c r="B245" s="131" t="s">
        <v>260</v>
      </c>
      <c r="C245" s="131" t="s">
        <v>73</v>
      </c>
      <c r="D245" s="131" t="s">
        <v>64</v>
      </c>
      <c r="E245" s="131" t="s">
        <v>222</v>
      </c>
      <c r="F245" s="132"/>
      <c r="G245" s="133">
        <f>G246</f>
        <v>0</v>
      </c>
      <c r="H245" s="170"/>
      <c r="I245" s="143">
        <v>0</v>
      </c>
      <c r="J245" s="143">
        <v>0</v>
      </c>
    </row>
    <row r="246" spans="1:10" ht="36" customHeight="1">
      <c r="A246" s="39" t="s">
        <v>175</v>
      </c>
      <c r="B246" s="131" t="s">
        <v>260</v>
      </c>
      <c r="C246" s="131" t="s">
        <v>73</v>
      </c>
      <c r="D246" s="131" t="s">
        <v>64</v>
      </c>
      <c r="E246" s="131" t="s">
        <v>222</v>
      </c>
      <c r="F246" s="132">
        <v>320</v>
      </c>
      <c r="G246" s="133">
        <v>0</v>
      </c>
      <c r="H246" s="170"/>
      <c r="I246" s="143">
        <v>0</v>
      </c>
      <c r="J246" s="143">
        <v>0</v>
      </c>
    </row>
    <row r="247" spans="1:10" ht="159" customHeight="1">
      <c r="A247" s="39" t="s">
        <v>311</v>
      </c>
      <c r="B247" s="131" t="s">
        <v>260</v>
      </c>
      <c r="C247" s="131" t="s">
        <v>73</v>
      </c>
      <c r="D247" s="131" t="s">
        <v>64</v>
      </c>
      <c r="E247" s="131" t="s">
        <v>222</v>
      </c>
      <c r="F247" s="132"/>
      <c r="G247" s="133">
        <f>G248</f>
        <v>100</v>
      </c>
      <c r="H247" s="133">
        <f>H248</f>
        <v>0</v>
      </c>
      <c r="I247" s="133">
        <f>I248</f>
        <v>0</v>
      </c>
      <c r="J247" s="143">
        <f>(I247/G247)*100</f>
        <v>0</v>
      </c>
    </row>
    <row r="248" spans="1:10" ht="34.5" customHeight="1">
      <c r="A248" s="169" t="s">
        <v>175</v>
      </c>
      <c r="B248" s="139" t="s">
        <v>260</v>
      </c>
      <c r="C248" s="139" t="s">
        <v>73</v>
      </c>
      <c r="D248" s="139" t="s">
        <v>64</v>
      </c>
      <c r="E248" s="139" t="s">
        <v>222</v>
      </c>
      <c r="F248" s="140">
        <v>320</v>
      </c>
      <c r="G248" s="137">
        <v>100</v>
      </c>
      <c r="H248" s="170"/>
      <c r="I248" s="135">
        <f>(H248/F248)*100</f>
        <v>0</v>
      </c>
      <c r="J248" s="135">
        <f>(I248/G248)*100</f>
        <v>0</v>
      </c>
    </row>
  </sheetData>
  <sheetProtection/>
  <mergeCells count="6">
    <mergeCell ref="A4:J4"/>
    <mergeCell ref="A5:J5"/>
    <mergeCell ref="I1:J1"/>
    <mergeCell ref="F1:H1"/>
    <mergeCell ref="E2:H2"/>
    <mergeCell ref="A3:J3"/>
  </mergeCells>
  <printOptions horizontalCentered="1"/>
  <pageMargins left="0" right="0" top="0.35433070866141736" bottom="0" header="0" footer="0"/>
  <pageSetup fitToHeight="0" orientation="portrait"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DW18"/>
  <sheetViews>
    <sheetView tabSelected="1" zoomScalePageLayoutView="0" workbookViewId="0" topLeftCell="A1">
      <selection activeCell="HH12" sqref="HH12"/>
    </sheetView>
  </sheetViews>
  <sheetFormatPr defaultColWidth="0.875" defaultRowHeight="12.75"/>
  <cols>
    <col min="1" max="100" width="0.875" style="14" customWidth="1"/>
    <col min="101" max="101" width="6.00390625" style="14" customWidth="1"/>
    <col min="102" max="125" width="0.875" style="14" customWidth="1"/>
    <col min="126" max="126" width="3.00390625" style="14" customWidth="1"/>
    <col min="127" max="16384" width="0.875" style="14" customWidth="1"/>
  </cols>
  <sheetData>
    <row r="1" spans="1:127" s="112" customFormat="1" ht="12.75" customHeight="1">
      <c r="A1" s="111"/>
      <c r="B1" s="229" t="s">
        <v>238</v>
      </c>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0"/>
      <c r="DQ1" s="230"/>
      <c r="DR1" s="230"/>
      <c r="DS1" s="230"/>
      <c r="DT1" s="230"/>
      <c r="DU1" s="230"/>
      <c r="DV1" s="230"/>
      <c r="DW1" s="230"/>
    </row>
    <row r="2" spans="1:126" s="112" customFormat="1" ht="12.75" customHeight="1">
      <c r="A2" s="111"/>
      <c r="B2" s="231" t="s">
        <v>346</v>
      </c>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c r="BX2" s="232"/>
      <c r="BY2" s="232"/>
      <c r="BZ2" s="232"/>
      <c r="CA2" s="232"/>
      <c r="CB2" s="232"/>
      <c r="CC2" s="232"/>
      <c r="CD2" s="232"/>
      <c r="CE2" s="232"/>
      <c r="CF2" s="232"/>
      <c r="CG2" s="232"/>
      <c r="CH2" s="232"/>
      <c r="CI2" s="232"/>
      <c r="CJ2" s="232"/>
      <c r="CK2" s="232"/>
      <c r="CL2" s="232"/>
      <c r="CM2" s="232"/>
      <c r="CN2" s="232"/>
      <c r="CO2" s="232"/>
      <c r="CP2" s="232"/>
      <c r="CQ2" s="232"/>
      <c r="CR2" s="232"/>
      <c r="CS2" s="232"/>
      <c r="CT2" s="232"/>
      <c r="CU2" s="232"/>
      <c r="CV2" s="232"/>
      <c r="CW2" s="232"/>
      <c r="CX2" s="232"/>
      <c r="CY2" s="232"/>
      <c r="CZ2" s="232"/>
      <c r="DA2" s="232"/>
      <c r="DB2" s="232"/>
      <c r="DC2" s="232"/>
      <c r="DD2" s="232"/>
      <c r="DE2" s="232"/>
      <c r="DF2" s="232"/>
      <c r="DG2" s="232"/>
      <c r="DH2" s="232"/>
      <c r="DI2" s="232"/>
      <c r="DJ2" s="232"/>
      <c r="DK2" s="232"/>
      <c r="DL2" s="232"/>
      <c r="DM2" s="232"/>
      <c r="DN2" s="232"/>
      <c r="DO2" s="232"/>
      <c r="DP2" s="232"/>
      <c r="DQ2" s="232"/>
      <c r="DR2" s="232"/>
      <c r="DS2" s="232"/>
      <c r="DT2" s="232"/>
      <c r="DU2" s="232"/>
      <c r="DV2" s="232"/>
    </row>
    <row r="3" spans="1:126" ht="12.75" customHeight="1">
      <c r="A3" s="17"/>
      <c r="B3" s="227"/>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row>
    <row r="4" spans="1:126" ht="12.75" customHeight="1">
      <c r="A4" s="227"/>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row>
    <row r="5" spans="1:127" ht="12.75" customHeight="1">
      <c r="A5" s="17"/>
      <c r="B5" s="17"/>
      <c r="C5" s="18"/>
      <c r="D5" s="18"/>
      <c r="E5" s="227"/>
      <c r="F5" s="227"/>
      <c r="G5" s="20"/>
      <c r="CX5" s="227"/>
      <c r="CY5" s="227"/>
      <c r="CZ5" s="227"/>
      <c r="DA5" s="227"/>
      <c r="DB5" s="227"/>
      <c r="DC5" s="227"/>
      <c r="DD5" s="227"/>
      <c r="DE5" s="227"/>
      <c r="DF5" s="227"/>
      <c r="DG5" s="227"/>
      <c r="DH5" s="227"/>
      <c r="DI5" s="227"/>
      <c r="DJ5" s="227"/>
      <c r="DK5" s="227"/>
      <c r="DL5" s="227"/>
      <c r="DM5" s="227"/>
      <c r="DN5" s="227"/>
      <c r="DO5" s="227"/>
      <c r="DP5" s="227"/>
      <c r="DQ5" s="227"/>
      <c r="DR5" s="227"/>
      <c r="DS5" s="227"/>
      <c r="DT5" s="227"/>
      <c r="DU5" s="227"/>
      <c r="DV5" s="227"/>
      <c r="DW5" s="227"/>
    </row>
    <row r="6" spans="1:127" ht="12.75" customHeight="1">
      <c r="A6" s="17"/>
      <c r="B6" s="17"/>
      <c r="C6" s="18"/>
      <c r="D6" s="18"/>
      <c r="E6" s="19"/>
      <c r="F6" s="20"/>
      <c r="G6" s="20"/>
      <c r="CX6" s="19"/>
      <c r="CY6" s="21"/>
      <c r="CZ6" s="21"/>
      <c r="DA6" s="21"/>
      <c r="DB6" s="21"/>
      <c r="DC6" s="21"/>
      <c r="DD6" s="21"/>
      <c r="DE6" s="21"/>
      <c r="DF6" s="21"/>
      <c r="DG6" s="21"/>
      <c r="DH6" s="21"/>
      <c r="DI6" s="21"/>
      <c r="DJ6" s="21"/>
      <c r="DK6" s="21"/>
      <c r="DL6" s="21"/>
      <c r="DM6" s="21"/>
      <c r="DN6" s="21"/>
      <c r="DO6" s="21"/>
      <c r="DP6" s="21"/>
      <c r="DQ6" s="21"/>
      <c r="DR6" s="21"/>
      <c r="DS6" s="21"/>
      <c r="DT6" s="21"/>
      <c r="DU6" s="21"/>
      <c r="DV6" s="21"/>
      <c r="DW6" s="21"/>
    </row>
    <row r="7" spans="1:126" s="12" customFormat="1" ht="28.5" customHeight="1">
      <c r="A7" s="216" t="s">
        <v>234</v>
      </c>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6"/>
      <c r="BA7" s="216"/>
      <c r="BB7" s="216"/>
      <c r="BC7" s="216"/>
      <c r="BD7" s="216"/>
      <c r="BE7" s="216"/>
      <c r="BF7" s="216"/>
      <c r="BG7" s="216"/>
      <c r="BH7" s="216"/>
      <c r="BI7" s="216"/>
      <c r="BJ7" s="216"/>
      <c r="BK7" s="216"/>
      <c r="BL7" s="216"/>
      <c r="BM7" s="216"/>
      <c r="BN7" s="216"/>
      <c r="BO7" s="216"/>
      <c r="BP7" s="216"/>
      <c r="BQ7" s="216"/>
      <c r="BR7" s="216"/>
      <c r="BS7" s="216"/>
      <c r="BT7" s="216"/>
      <c r="BU7" s="216"/>
      <c r="BV7" s="216"/>
      <c r="BW7" s="216"/>
      <c r="BX7" s="216"/>
      <c r="BY7" s="216"/>
      <c r="BZ7" s="216"/>
      <c r="CA7" s="216"/>
      <c r="CB7" s="216"/>
      <c r="CC7" s="216"/>
      <c r="CD7" s="216"/>
      <c r="CE7" s="216"/>
      <c r="CF7" s="216"/>
      <c r="CG7" s="216"/>
      <c r="CH7" s="216"/>
      <c r="CI7" s="216"/>
      <c r="CJ7" s="216"/>
      <c r="CK7" s="216"/>
      <c r="CL7" s="216"/>
      <c r="CM7" s="216"/>
      <c r="CN7" s="216"/>
      <c r="CO7" s="216"/>
      <c r="CP7" s="216"/>
      <c r="CQ7" s="216"/>
      <c r="CR7" s="216"/>
      <c r="CS7" s="216"/>
      <c r="CT7" s="216"/>
      <c r="CU7" s="216"/>
      <c r="CV7" s="216"/>
      <c r="CW7" s="216"/>
      <c r="CX7" s="216"/>
      <c r="CY7" s="216"/>
      <c r="CZ7" s="216"/>
      <c r="DA7" s="216"/>
      <c r="DB7" s="216"/>
      <c r="DC7" s="216"/>
      <c r="DD7" s="216"/>
      <c r="DE7" s="216"/>
      <c r="DF7" s="216"/>
      <c r="DG7" s="216"/>
      <c r="DH7" s="216"/>
      <c r="DI7" s="216"/>
      <c r="DJ7" s="216"/>
      <c r="DK7" s="216"/>
      <c r="DL7" s="216"/>
      <c r="DM7" s="216"/>
      <c r="DN7" s="216"/>
      <c r="DO7" s="216"/>
      <c r="DP7" s="216"/>
      <c r="DQ7" s="216"/>
      <c r="DR7" s="216"/>
      <c r="DS7" s="216"/>
      <c r="DT7" s="216"/>
      <c r="DU7" s="216"/>
      <c r="DV7" s="216"/>
    </row>
    <row r="8" spans="1:127" ht="12.75" customHeight="1">
      <c r="A8" s="17"/>
      <c r="B8" s="17"/>
      <c r="C8" s="18"/>
      <c r="D8" s="18"/>
      <c r="E8" s="19"/>
      <c r="F8" s="20"/>
      <c r="G8" s="20"/>
      <c r="CX8" s="19"/>
      <c r="CY8" s="21"/>
      <c r="CZ8" s="21"/>
      <c r="DA8" s="21"/>
      <c r="DB8" s="21"/>
      <c r="DC8" s="21"/>
      <c r="DD8" s="21"/>
      <c r="DE8" s="21"/>
      <c r="DF8" s="21"/>
      <c r="DG8" s="21"/>
      <c r="DH8" s="21"/>
      <c r="DI8" s="21"/>
      <c r="DJ8" s="21"/>
      <c r="DK8" s="21"/>
      <c r="DL8" s="21"/>
      <c r="DM8" s="21"/>
      <c r="DN8" s="21"/>
      <c r="DO8" s="21"/>
      <c r="DP8" s="21"/>
      <c r="DQ8" s="21"/>
      <c r="DR8" s="21"/>
      <c r="DS8" s="21"/>
      <c r="DT8" s="21"/>
      <c r="DU8" s="21"/>
      <c r="DV8" s="21"/>
      <c r="DW8" s="21"/>
    </row>
    <row r="9" spans="1:126" ht="27" customHeight="1">
      <c r="A9" s="217" t="s">
        <v>223</v>
      </c>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9"/>
      <c r="AL9" s="223" t="s">
        <v>224</v>
      </c>
      <c r="AM9" s="223"/>
      <c r="AN9" s="223"/>
      <c r="AO9" s="223"/>
      <c r="AP9" s="223"/>
      <c r="AQ9" s="223"/>
      <c r="AR9" s="223"/>
      <c r="AS9" s="223"/>
      <c r="AT9" s="223"/>
      <c r="AU9" s="223"/>
      <c r="AV9" s="223" t="s">
        <v>225</v>
      </c>
      <c r="AW9" s="223"/>
      <c r="AX9" s="223"/>
      <c r="AY9" s="223"/>
      <c r="AZ9" s="223"/>
      <c r="BA9" s="223"/>
      <c r="BB9" s="223"/>
      <c r="BC9" s="223"/>
      <c r="BD9" s="223"/>
      <c r="BE9" s="223"/>
      <c r="BF9" s="223"/>
      <c r="BG9" s="223"/>
      <c r="BH9" s="223"/>
      <c r="BI9" s="223"/>
      <c r="BJ9" s="223"/>
      <c r="BK9" s="223"/>
      <c r="BL9" s="223"/>
      <c r="BM9" s="223"/>
      <c r="BN9" s="224" t="s">
        <v>226</v>
      </c>
      <c r="BO9" s="225"/>
      <c r="BP9" s="225"/>
      <c r="BQ9" s="225"/>
      <c r="BR9" s="225"/>
      <c r="BS9" s="225"/>
      <c r="BT9" s="225"/>
      <c r="BU9" s="225"/>
      <c r="BV9" s="225"/>
      <c r="BW9" s="225"/>
      <c r="BX9" s="225"/>
      <c r="BY9" s="225"/>
      <c r="BZ9" s="225"/>
      <c r="CA9" s="225"/>
      <c r="CB9" s="225"/>
      <c r="CC9" s="225"/>
      <c r="CD9" s="225"/>
      <c r="CE9" s="225"/>
      <c r="CF9" s="225"/>
      <c r="CG9" s="225"/>
      <c r="CH9" s="225"/>
      <c r="CI9" s="225"/>
      <c r="CJ9" s="225"/>
      <c r="CK9" s="225"/>
      <c r="CL9" s="225"/>
      <c r="CM9" s="225"/>
      <c r="CN9" s="225"/>
      <c r="CO9" s="225"/>
      <c r="CP9" s="225"/>
      <c r="CQ9" s="225"/>
      <c r="CR9" s="225"/>
      <c r="CS9" s="225"/>
      <c r="CT9" s="225"/>
      <c r="CU9" s="225"/>
      <c r="CV9" s="225"/>
      <c r="CW9" s="226"/>
      <c r="CX9" s="223" t="s">
        <v>250</v>
      </c>
      <c r="CY9" s="223"/>
      <c r="CZ9" s="223"/>
      <c r="DA9" s="223"/>
      <c r="DB9" s="223"/>
      <c r="DC9" s="223"/>
      <c r="DD9" s="223"/>
      <c r="DE9" s="223"/>
      <c r="DF9" s="223"/>
      <c r="DG9" s="223"/>
      <c r="DH9" s="223"/>
      <c r="DI9" s="223"/>
      <c r="DJ9" s="223"/>
      <c r="DK9" s="223"/>
      <c r="DL9" s="223"/>
      <c r="DM9" s="223"/>
      <c r="DN9" s="223"/>
      <c r="DO9" s="223"/>
      <c r="DP9" s="223"/>
      <c r="DQ9" s="223"/>
      <c r="DR9" s="223"/>
      <c r="DS9" s="223"/>
      <c r="DT9" s="223"/>
      <c r="DU9" s="223"/>
      <c r="DV9" s="223"/>
    </row>
    <row r="10" spans="1:126" ht="54" customHeight="1">
      <c r="A10" s="220"/>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2"/>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3"/>
      <c r="BH10" s="223"/>
      <c r="BI10" s="223"/>
      <c r="BJ10" s="223"/>
      <c r="BK10" s="223"/>
      <c r="BL10" s="223"/>
      <c r="BM10" s="223"/>
      <c r="BN10" s="224" t="s">
        <v>227</v>
      </c>
      <c r="BO10" s="225"/>
      <c r="BP10" s="225"/>
      <c r="BQ10" s="225"/>
      <c r="BR10" s="225"/>
      <c r="BS10" s="225"/>
      <c r="BT10" s="225"/>
      <c r="BU10" s="225"/>
      <c r="BV10" s="225"/>
      <c r="BW10" s="225"/>
      <c r="BX10" s="225"/>
      <c r="BY10" s="225"/>
      <c r="BZ10" s="225"/>
      <c r="CA10" s="225"/>
      <c r="CB10" s="225"/>
      <c r="CC10" s="225"/>
      <c r="CD10" s="225"/>
      <c r="CE10" s="226"/>
      <c r="CF10" s="224" t="s">
        <v>228</v>
      </c>
      <c r="CG10" s="225"/>
      <c r="CH10" s="225"/>
      <c r="CI10" s="225"/>
      <c r="CJ10" s="225"/>
      <c r="CK10" s="225"/>
      <c r="CL10" s="225"/>
      <c r="CM10" s="225"/>
      <c r="CN10" s="225"/>
      <c r="CO10" s="225"/>
      <c r="CP10" s="225"/>
      <c r="CQ10" s="225"/>
      <c r="CR10" s="225"/>
      <c r="CS10" s="225"/>
      <c r="CT10" s="225"/>
      <c r="CU10" s="225"/>
      <c r="CV10" s="225"/>
      <c r="CW10" s="226"/>
      <c r="CX10" s="223"/>
      <c r="CY10" s="223"/>
      <c r="CZ10" s="223"/>
      <c r="DA10" s="223"/>
      <c r="DB10" s="223"/>
      <c r="DC10" s="223"/>
      <c r="DD10" s="223"/>
      <c r="DE10" s="223"/>
      <c r="DF10" s="223"/>
      <c r="DG10" s="223"/>
      <c r="DH10" s="223"/>
      <c r="DI10" s="223"/>
      <c r="DJ10" s="223"/>
      <c r="DK10" s="223"/>
      <c r="DL10" s="223"/>
      <c r="DM10" s="223"/>
      <c r="DN10" s="223"/>
      <c r="DO10" s="223"/>
      <c r="DP10" s="223"/>
      <c r="DQ10" s="223"/>
      <c r="DR10" s="223"/>
      <c r="DS10" s="223"/>
      <c r="DT10" s="223"/>
      <c r="DU10" s="223"/>
      <c r="DV10" s="223"/>
    </row>
    <row r="11" spans="1:126" ht="12.75">
      <c r="A11" s="215">
        <v>1</v>
      </c>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v>2</v>
      </c>
      <c r="AM11" s="215"/>
      <c r="AN11" s="215"/>
      <c r="AO11" s="215"/>
      <c r="AP11" s="215"/>
      <c r="AQ11" s="215"/>
      <c r="AR11" s="215"/>
      <c r="AS11" s="215"/>
      <c r="AT11" s="215"/>
      <c r="AU11" s="215"/>
      <c r="AV11" s="215">
        <v>3</v>
      </c>
      <c r="AW11" s="215"/>
      <c r="AX11" s="215"/>
      <c r="AY11" s="215"/>
      <c r="AZ11" s="215"/>
      <c r="BA11" s="215"/>
      <c r="BB11" s="215"/>
      <c r="BC11" s="215"/>
      <c r="BD11" s="215"/>
      <c r="BE11" s="215"/>
      <c r="BF11" s="215"/>
      <c r="BG11" s="215"/>
      <c r="BH11" s="215"/>
      <c r="BI11" s="215"/>
      <c r="BJ11" s="215"/>
      <c r="BK11" s="215"/>
      <c r="BL11" s="215"/>
      <c r="BM11" s="215"/>
      <c r="BN11" s="215">
        <v>4</v>
      </c>
      <c r="BO11" s="215"/>
      <c r="BP11" s="215"/>
      <c r="BQ11" s="215"/>
      <c r="BR11" s="215"/>
      <c r="BS11" s="215"/>
      <c r="BT11" s="215"/>
      <c r="BU11" s="215"/>
      <c r="BV11" s="215"/>
      <c r="BW11" s="215"/>
      <c r="BX11" s="215"/>
      <c r="BY11" s="215"/>
      <c r="BZ11" s="215"/>
      <c r="CA11" s="215"/>
      <c r="CB11" s="215"/>
      <c r="CC11" s="215"/>
      <c r="CD11" s="215"/>
      <c r="CE11" s="215"/>
      <c r="CF11" s="215">
        <v>5</v>
      </c>
      <c r="CG11" s="215"/>
      <c r="CH11" s="215"/>
      <c r="CI11" s="215"/>
      <c r="CJ11" s="215"/>
      <c r="CK11" s="215"/>
      <c r="CL11" s="215"/>
      <c r="CM11" s="215"/>
      <c r="CN11" s="215"/>
      <c r="CO11" s="215"/>
      <c r="CP11" s="215"/>
      <c r="CQ11" s="215"/>
      <c r="CR11" s="215"/>
      <c r="CS11" s="215"/>
      <c r="CT11" s="215"/>
      <c r="CU11" s="215"/>
      <c r="CV11" s="215"/>
      <c r="CW11" s="215"/>
      <c r="CX11" s="215">
        <v>6</v>
      </c>
      <c r="CY11" s="215"/>
      <c r="CZ11" s="215"/>
      <c r="DA11" s="215"/>
      <c r="DB11" s="215"/>
      <c r="DC11" s="215"/>
      <c r="DD11" s="215"/>
      <c r="DE11" s="215"/>
      <c r="DF11" s="215"/>
      <c r="DG11" s="215"/>
      <c r="DH11" s="215"/>
      <c r="DI11" s="215"/>
      <c r="DJ11" s="215"/>
      <c r="DK11" s="215"/>
      <c r="DL11" s="215"/>
      <c r="DM11" s="215"/>
      <c r="DN11" s="215"/>
      <c r="DO11" s="215"/>
      <c r="DP11" s="215"/>
      <c r="DQ11" s="215"/>
      <c r="DR11" s="215"/>
      <c r="DS11" s="215"/>
      <c r="DT11" s="215"/>
      <c r="DU11" s="215"/>
      <c r="DV11" s="215"/>
    </row>
    <row r="12" spans="1:126" ht="65.25" customHeight="1">
      <c r="A12" s="22"/>
      <c r="B12" s="214" t="s">
        <v>229</v>
      </c>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07"/>
      <c r="AL12" s="209" t="s">
        <v>61</v>
      </c>
      <c r="AM12" s="209"/>
      <c r="AN12" s="209"/>
      <c r="AO12" s="209"/>
      <c r="AP12" s="209"/>
      <c r="AQ12" s="209"/>
      <c r="AR12" s="209"/>
      <c r="AS12" s="209"/>
      <c r="AT12" s="209"/>
      <c r="AU12" s="209"/>
      <c r="AV12" s="210">
        <v>1</v>
      </c>
      <c r="AW12" s="210"/>
      <c r="AX12" s="210"/>
      <c r="AY12" s="210"/>
      <c r="AZ12" s="210"/>
      <c r="BA12" s="210"/>
      <c r="BB12" s="210"/>
      <c r="BC12" s="210"/>
      <c r="BD12" s="210"/>
      <c r="BE12" s="210"/>
      <c r="BF12" s="210"/>
      <c r="BG12" s="210"/>
      <c r="BH12" s="210"/>
      <c r="BI12" s="210"/>
      <c r="BJ12" s="210"/>
      <c r="BK12" s="210"/>
      <c r="BL12" s="210"/>
      <c r="BM12" s="210"/>
      <c r="BN12" s="211">
        <v>1</v>
      </c>
      <c r="BO12" s="211"/>
      <c r="BP12" s="211"/>
      <c r="BQ12" s="211"/>
      <c r="BR12" s="211"/>
      <c r="BS12" s="211"/>
      <c r="BT12" s="211"/>
      <c r="BU12" s="211"/>
      <c r="BV12" s="211"/>
      <c r="BW12" s="211"/>
      <c r="BX12" s="211"/>
      <c r="BY12" s="211"/>
      <c r="BZ12" s="211"/>
      <c r="CA12" s="211"/>
      <c r="CB12" s="211"/>
      <c r="CC12" s="211"/>
      <c r="CD12" s="211"/>
      <c r="CE12" s="211"/>
      <c r="CF12" s="212">
        <v>1</v>
      </c>
      <c r="CG12" s="212"/>
      <c r="CH12" s="212"/>
      <c r="CI12" s="212"/>
      <c r="CJ12" s="212"/>
      <c r="CK12" s="212"/>
      <c r="CL12" s="212"/>
      <c r="CM12" s="212"/>
      <c r="CN12" s="212"/>
      <c r="CO12" s="212"/>
      <c r="CP12" s="212"/>
      <c r="CQ12" s="212"/>
      <c r="CR12" s="212"/>
      <c r="CS12" s="212"/>
      <c r="CT12" s="212"/>
      <c r="CU12" s="212"/>
      <c r="CV12" s="212"/>
      <c r="CW12" s="212"/>
      <c r="CX12" s="213">
        <v>945.4</v>
      </c>
      <c r="CY12" s="213"/>
      <c r="CZ12" s="213"/>
      <c r="DA12" s="213"/>
      <c r="DB12" s="213"/>
      <c r="DC12" s="213"/>
      <c r="DD12" s="213"/>
      <c r="DE12" s="213"/>
      <c r="DF12" s="213"/>
      <c r="DG12" s="213"/>
      <c r="DH12" s="213"/>
      <c r="DI12" s="213"/>
      <c r="DJ12" s="213"/>
      <c r="DK12" s="213"/>
      <c r="DL12" s="213"/>
      <c r="DM12" s="213"/>
      <c r="DN12" s="213"/>
      <c r="DO12" s="213"/>
      <c r="DP12" s="213"/>
      <c r="DQ12" s="213"/>
      <c r="DR12" s="213"/>
      <c r="DS12" s="213"/>
      <c r="DT12" s="213"/>
      <c r="DU12" s="213"/>
      <c r="DV12" s="213"/>
    </row>
    <row r="13" spans="1:126" ht="39" customHeight="1">
      <c r="A13" s="22"/>
      <c r="B13" s="207" t="s">
        <v>230</v>
      </c>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9" t="s">
        <v>63</v>
      </c>
      <c r="AM13" s="209"/>
      <c r="AN13" s="209"/>
      <c r="AO13" s="209"/>
      <c r="AP13" s="209"/>
      <c r="AQ13" s="209"/>
      <c r="AR13" s="209"/>
      <c r="AS13" s="209"/>
      <c r="AT13" s="209"/>
      <c r="AU13" s="209"/>
      <c r="AV13" s="210">
        <v>8</v>
      </c>
      <c r="AW13" s="210"/>
      <c r="AX13" s="210"/>
      <c r="AY13" s="210"/>
      <c r="AZ13" s="210"/>
      <c r="BA13" s="210"/>
      <c r="BB13" s="210"/>
      <c r="BC13" s="210"/>
      <c r="BD13" s="210"/>
      <c r="BE13" s="210"/>
      <c r="BF13" s="210"/>
      <c r="BG13" s="210"/>
      <c r="BH13" s="210"/>
      <c r="BI13" s="210"/>
      <c r="BJ13" s="210"/>
      <c r="BK13" s="210"/>
      <c r="BL13" s="210"/>
      <c r="BM13" s="210"/>
      <c r="BN13" s="211">
        <v>8</v>
      </c>
      <c r="BO13" s="211"/>
      <c r="BP13" s="211"/>
      <c r="BQ13" s="211"/>
      <c r="BR13" s="211"/>
      <c r="BS13" s="211"/>
      <c r="BT13" s="211"/>
      <c r="BU13" s="211"/>
      <c r="BV13" s="211"/>
      <c r="BW13" s="211"/>
      <c r="BX13" s="211"/>
      <c r="BY13" s="211"/>
      <c r="BZ13" s="211"/>
      <c r="CA13" s="211"/>
      <c r="CB13" s="211"/>
      <c r="CC13" s="211"/>
      <c r="CD13" s="211"/>
      <c r="CE13" s="211"/>
      <c r="CF13" s="212">
        <v>8</v>
      </c>
      <c r="CG13" s="212"/>
      <c r="CH13" s="212"/>
      <c r="CI13" s="212"/>
      <c r="CJ13" s="212"/>
      <c r="CK13" s="212"/>
      <c r="CL13" s="212"/>
      <c r="CM13" s="212"/>
      <c r="CN13" s="212"/>
      <c r="CO13" s="212"/>
      <c r="CP13" s="212"/>
      <c r="CQ13" s="212"/>
      <c r="CR13" s="212"/>
      <c r="CS13" s="212"/>
      <c r="CT13" s="212"/>
      <c r="CU13" s="212"/>
      <c r="CV13" s="212"/>
      <c r="CW13" s="212"/>
      <c r="CX13" s="213">
        <v>3729.1</v>
      </c>
      <c r="CY13" s="213"/>
      <c r="CZ13" s="213"/>
      <c r="DA13" s="213"/>
      <c r="DB13" s="213"/>
      <c r="DC13" s="213"/>
      <c r="DD13" s="213"/>
      <c r="DE13" s="213"/>
      <c r="DF13" s="213"/>
      <c r="DG13" s="213"/>
      <c r="DH13" s="213"/>
      <c r="DI13" s="213"/>
      <c r="DJ13" s="213"/>
      <c r="DK13" s="213"/>
      <c r="DL13" s="213"/>
      <c r="DM13" s="213"/>
      <c r="DN13" s="213"/>
      <c r="DO13" s="213"/>
      <c r="DP13" s="213"/>
      <c r="DQ13" s="213"/>
      <c r="DR13" s="213"/>
      <c r="DS13" s="213"/>
      <c r="DT13" s="213"/>
      <c r="DU13" s="213"/>
      <c r="DV13" s="213"/>
    </row>
    <row r="14" spans="1:126" ht="39" customHeight="1">
      <c r="A14" s="199" t="s">
        <v>235</v>
      </c>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1"/>
      <c r="AL14" s="202" t="s">
        <v>64</v>
      </c>
      <c r="AM14" s="191"/>
      <c r="AN14" s="191"/>
      <c r="AO14" s="191"/>
      <c r="AP14" s="191"/>
      <c r="AQ14" s="191"/>
      <c r="AR14" s="191"/>
      <c r="AS14" s="191"/>
      <c r="AT14" s="191"/>
      <c r="AU14" s="192"/>
      <c r="AV14" s="203">
        <v>1</v>
      </c>
      <c r="AW14" s="191"/>
      <c r="AX14" s="191"/>
      <c r="AY14" s="191"/>
      <c r="AZ14" s="191"/>
      <c r="BA14" s="191"/>
      <c r="BB14" s="191"/>
      <c r="BC14" s="191"/>
      <c r="BD14" s="191"/>
      <c r="BE14" s="191"/>
      <c r="BF14" s="191"/>
      <c r="BG14" s="191"/>
      <c r="BH14" s="191"/>
      <c r="BI14" s="191"/>
      <c r="BJ14" s="191"/>
      <c r="BK14" s="191"/>
      <c r="BL14" s="191"/>
      <c r="BM14" s="192"/>
      <c r="BN14" s="190">
        <v>1</v>
      </c>
      <c r="BO14" s="191"/>
      <c r="BP14" s="191"/>
      <c r="BQ14" s="191"/>
      <c r="BR14" s="191"/>
      <c r="BS14" s="191"/>
      <c r="BT14" s="191"/>
      <c r="BU14" s="191"/>
      <c r="BV14" s="191"/>
      <c r="BW14" s="191"/>
      <c r="BX14" s="191"/>
      <c r="BY14" s="191"/>
      <c r="BZ14" s="191"/>
      <c r="CA14" s="191"/>
      <c r="CB14" s="191"/>
      <c r="CC14" s="191"/>
      <c r="CD14" s="191"/>
      <c r="CE14" s="192"/>
      <c r="CF14" s="193">
        <v>1</v>
      </c>
      <c r="CG14" s="191"/>
      <c r="CH14" s="191"/>
      <c r="CI14" s="191"/>
      <c r="CJ14" s="191"/>
      <c r="CK14" s="191"/>
      <c r="CL14" s="191"/>
      <c r="CM14" s="191"/>
      <c r="CN14" s="191"/>
      <c r="CO14" s="191"/>
      <c r="CP14" s="191"/>
      <c r="CQ14" s="191"/>
      <c r="CR14" s="191"/>
      <c r="CS14" s="191"/>
      <c r="CT14" s="191"/>
      <c r="CU14" s="191"/>
      <c r="CV14" s="191"/>
      <c r="CW14" s="192"/>
      <c r="CX14" s="194">
        <v>746.5</v>
      </c>
      <c r="CY14" s="195"/>
      <c r="CZ14" s="195"/>
      <c r="DA14" s="195"/>
      <c r="DB14" s="195"/>
      <c r="DC14" s="195"/>
      <c r="DD14" s="195"/>
      <c r="DE14" s="195"/>
      <c r="DF14" s="195"/>
      <c r="DG14" s="195"/>
      <c r="DH14" s="195"/>
      <c r="DI14" s="195"/>
      <c r="DJ14" s="195"/>
      <c r="DK14" s="195"/>
      <c r="DL14" s="195"/>
      <c r="DM14" s="195"/>
      <c r="DN14" s="195"/>
      <c r="DO14" s="195"/>
      <c r="DP14" s="195"/>
      <c r="DQ14" s="195"/>
      <c r="DR14" s="195"/>
      <c r="DS14" s="195"/>
      <c r="DT14" s="195"/>
      <c r="DU14" s="195"/>
      <c r="DV14" s="196"/>
    </row>
    <row r="15" spans="1:126" ht="51.75" customHeight="1">
      <c r="A15" s="23"/>
      <c r="B15" s="200" t="s">
        <v>236</v>
      </c>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1"/>
      <c r="AL15" s="204" t="s">
        <v>65</v>
      </c>
      <c r="AM15" s="205"/>
      <c r="AN15" s="205"/>
      <c r="AO15" s="205"/>
      <c r="AP15" s="205"/>
      <c r="AQ15" s="205"/>
      <c r="AR15" s="205"/>
      <c r="AS15" s="205"/>
      <c r="AT15" s="205"/>
      <c r="AU15" s="206"/>
      <c r="AV15" s="203">
        <v>0</v>
      </c>
      <c r="AW15" s="191"/>
      <c r="AX15" s="191"/>
      <c r="AY15" s="191"/>
      <c r="AZ15" s="191"/>
      <c r="BA15" s="191"/>
      <c r="BB15" s="191"/>
      <c r="BC15" s="191"/>
      <c r="BD15" s="191"/>
      <c r="BE15" s="191"/>
      <c r="BF15" s="191"/>
      <c r="BG15" s="191"/>
      <c r="BH15" s="191"/>
      <c r="BI15" s="191"/>
      <c r="BJ15" s="191"/>
      <c r="BK15" s="191"/>
      <c r="BL15" s="191"/>
      <c r="BM15" s="192"/>
      <c r="BN15" s="190">
        <v>0</v>
      </c>
      <c r="BO15" s="191"/>
      <c r="BP15" s="191"/>
      <c r="BQ15" s="191"/>
      <c r="BR15" s="191"/>
      <c r="BS15" s="191"/>
      <c r="BT15" s="191"/>
      <c r="BU15" s="191"/>
      <c r="BV15" s="191"/>
      <c r="BW15" s="191"/>
      <c r="BX15" s="191"/>
      <c r="BY15" s="191"/>
      <c r="BZ15" s="191"/>
      <c r="CA15" s="191"/>
      <c r="CB15" s="191"/>
      <c r="CC15" s="191"/>
      <c r="CD15" s="191"/>
      <c r="CE15" s="192"/>
      <c r="CF15" s="193">
        <v>0</v>
      </c>
      <c r="CG15" s="191"/>
      <c r="CH15" s="191"/>
      <c r="CI15" s="191"/>
      <c r="CJ15" s="191"/>
      <c r="CK15" s="191"/>
      <c r="CL15" s="191"/>
      <c r="CM15" s="191"/>
      <c r="CN15" s="191"/>
      <c r="CO15" s="191"/>
      <c r="CP15" s="191"/>
      <c r="CQ15" s="191"/>
      <c r="CR15" s="191"/>
      <c r="CS15" s="191"/>
      <c r="CT15" s="191"/>
      <c r="CU15" s="191"/>
      <c r="CV15" s="191"/>
      <c r="CW15" s="192"/>
      <c r="CX15" s="194">
        <v>0</v>
      </c>
      <c r="CY15" s="195"/>
      <c r="CZ15" s="195"/>
      <c r="DA15" s="195"/>
      <c r="DB15" s="195"/>
      <c r="DC15" s="195"/>
      <c r="DD15" s="195"/>
      <c r="DE15" s="195"/>
      <c r="DF15" s="195"/>
      <c r="DG15" s="195"/>
      <c r="DH15" s="195"/>
      <c r="DI15" s="195"/>
      <c r="DJ15" s="195"/>
      <c r="DK15" s="195"/>
      <c r="DL15" s="195"/>
      <c r="DM15" s="195"/>
      <c r="DN15" s="195"/>
      <c r="DO15" s="195"/>
      <c r="DP15" s="195"/>
      <c r="DQ15" s="195"/>
      <c r="DR15" s="195"/>
      <c r="DS15" s="195"/>
      <c r="DT15" s="195"/>
      <c r="DU15" s="195"/>
      <c r="DV15" s="196"/>
    </row>
    <row r="16" spans="1:126" ht="40.5" customHeight="1">
      <c r="A16" s="22"/>
      <c r="B16" s="207" t="s">
        <v>233</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9" t="s">
        <v>70</v>
      </c>
      <c r="AM16" s="209"/>
      <c r="AN16" s="209"/>
      <c r="AO16" s="209"/>
      <c r="AP16" s="209"/>
      <c r="AQ16" s="209"/>
      <c r="AR16" s="209"/>
      <c r="AS16" s="209"/>
      <c r="AT16" s="209"/>
      <c r="AU16" s="209"/>
      <c r="AV16" s="210">
        <v>3</v>
      </c>
      <c r="AW16" s="210"/>
      <c r="AX16" s="210"/>
      <c r="AY16" s="210"/>
      <c r="AZ16" s="210"/>
      <c r="BA16" s="210"/>
      <c r="BB16" s="210"/>
      <c r="BC16" s="210"/>
      <c r="BD16" s="210"/>
      <c r="BE16" s="210"/>
      <c r="BF16" s="210"/>
      <c r="BG16" s="210"/>
      <c r="BH16" s="210"/>
      <c r="BI16" s="210"/>
      <c r="BJ16" s="210"/>
      <c r="BK16" s="210"/>
      <c r="BL16" s="210"/>
      <c r="BM16" s="210"/>
      <c r="BN16" s="211">
        <v>3</v>
      </c>
      <c r="BO16" s="211"/>
      <c r="BP16" s="211"/>
      <c r="BQ16" s="211"/>
      <c r="BR16" s="211"/>
      <c r="BS16" s="211"/>
      <c r="BT16" s="211"/>
      <c r="BU16" s="211"/>
      <c r="BV16" s="211"/>
      <c r="BW16" s="211"/>
      <c r="BX16" s="211"/>
      <c r="BY16" s="211"/>
      <c r="BZ16" s="211"/>
      <c r="CA16" s="211"/>
      <c r="CB16" s="211"/>
      <c r="CC16" s="211"/>
      <c r="CD16" s="211"/>
      <c r="CE16" s="211"/>
      <c r="CF16" s="212">
        <v>3</v>
      </c>
      <c r="CG16" s="212"/>
      <c r="CH16" s="212"/>
      <c r="CI16" s="212"/>
      <c r="CJ16" s="212"/>
      <c r="CK16" s="212"/>
      <c r="CL16" s="212"/>
      <c r="CM16" s="212"/>
      <c r="CN16" s="212"/>
      <c r="CO16" s="212"/>
      <c r="CP16" s="212"/>
      <c r="CQ16" s="212"/>
      <c r="CR16" s="212"/>
      <c r="CS16" s="212"/>
      <c r="CT16" s="212"/>
      <c r="CU16" s="212"/>
      <c r="CV16" s="212"/>
      <c r="CW16" s="212"/>
      <c r="CX16" s="213">
        <v>559.4</v>
      </c>
      <c r="CY16" s="213"/>
      <c r="CZ16" s="213"/>
      <c r="DA16" s="213"/>
      <c r="DB16" s="213"/>
      <c r="DC16" s="213"/>
      <c r="DD16" s="213"/>
      <c r="DE16" s="213"/>
      <c r="DF16" s="213"/>
      <c r="DG16" s="213"/>
      <c r="DH16" s="213"/>
      <c r="DI16" s="213"/>
      <c r="DJ16" s="213"/>
      <c r="DK16" s="213"/>
      <c r="DL16" s="213"/>
      <c r="DM16" s="213"/>
      <c r="DN16" s="213"/>
      <c r="DO16" s="213"/>
      <c r="DP16" s="213"/>
      <c r="DQ16" s="213"/>
      <c r="DR16" s="213"/>
      <c r="DS16" s="213"/>
      <c r="DT16" s="213"/>
      <c r="DU16" s="213"/>
      <c r="DV16" s="213"/>
    </row>
    <row r="17" spans="1:126" ht="39" customHeight="1">
      <c r="A17" s="22"/>
      <c r="B17" s="207" t="s">
        <v>239</v>
      </c>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9" t="s">
        <v>237</v>
      </c>
      <c r="AM17" s="209"/>
      <c r="AN17" s="209"/>
      <c r="AO17" s="209"/>
      <c r="AP17" s="209"/>
      <c r="AQ17" s="209"/>
      <c r="AR17" s="209"/>
      <c r="AS17" s="209"/>
      <c r="AT17" s="209"/>
      <c r="AU17" s="209"/>
      <c r="AV17" s="210">
        <f>SUM(AV12:BM16)</f>
        <v>13</v>
      </c>
      <c r="AW17" s="210"/>
      <c r="AX17" s="210"/>
      <c r="AY17" s="210"/>
      <c r="AZ17" s="210"/>
      <c r="BA17" s="210"/>
      <c r="BB17" s="210"/>
      <c r="BC17" s="210"/>
      <c r="BD17" s="210"/>
      <c r="BE17" s="210"/>
      <c r="BF17" s="210"/>
      <c r="BG17" s="210"/>
      <c r="BH17" s="210"/>
      <c r="BI17" s="210"/>
      <c r="BJ17" s="210"/>
      <c r="BK17" s="210"/>
      <c r="BL17" s="210"/>
      <c r="BM17" s="210"/>
      <c r="BN17" s="211">
        <f>SUM(BN12:CE16)</f>
        <v>13</v>
      </c>
      <c r="BO17" s="211"/>
      <c r="BP17" s="211"/>
      <c r="BQ17" s="211"/>
      <c r="BR17" s="211"/>
      <c r="BS17" s="211"/>
      <c r="BT17" s="211"/>
      <c r="BU17" s="211"/>
      <c r="BV17" s="211"/>
      <c r="BW17" s="211"/>
      <c r="BX17" s="211"/>
      <c r="BY17" s="211"/>
      <c r="BZ17" s="211"/>
      <c r="CA17" s="211"/>
      <c r="CB17" s="211"/>
      <c r="CC17" s="211"/>
      <c r="CD17" s="211"/>
      <c r="CE17" s="211"/>
      <c r="CF17" s="212">
        <f>SUM(CF12:CW16)</f>
        <v>13</v>
      </c>
      <c r="CG17" s="212"/>
      <c r="CH17" s="212"/>
      <c r="CI17" s="212"/>
      <c r="CJ17" s="212"/>
      <c r="CK17" s="212"/>
      <c r="CL17" s="212"/>
      <c r="CM17" s="212"/>
      <c r="CN17" s="212"/>
      <c r="CO17" s="212"/>
      <c r="CP17" s="212"/>
      <c r="CQ17" s="212"/>
      <c r="CR17" s="212"/>
      <c r="CS17" s="212"/>
      <c r="CT17" s="212"/>
      <c r="CU17" s="212"/>
      <c r="CV17" s="212"/>
      <c r="CW17" s="212"/>
      <c r="CX17" s="213">
        <f>SUM(CX12:DV16)</f>
        <v>5980.4</v>
      </c>
      <c r="CY17" s="213"/>
      <c r="CZ17" s="213"/>
      <c r="DA17" s="213"/>
      <c r="DB17" s="213"/>
      <c r="DC17" s="213"/>
      <c r="DD17" s="213"/>
      <c r="DE17" s="213"/>
      <c r="DF17" s="213"/>
      <c r="DG17" s="213"/>
      <c r="DH17" s="213"/>
      <c r="DI17" s="213"/>
      <c r="DJ17" s="213"/>
      <c r="DK17" s="213"/>
      <c r="DL17" s="213"/>
      <c r="DM17" s="213"/>
      <c r="DN17" s="213"/>
      <c r="DO17" s="213"/>
      <c r="DP17" s="213"/>
      <c r="DQ17" s="213"/>
      <c r="DR17" s="213"/>
      <c r="DS17" s="213"/>
      <c r="DT17" s="213"/>
      <c r="DU17" s="213"/>
      <c r="DV17" s="213"/>
    </row>
    <row r="18" spans="1:126" ht="25.5" customHeight="1">
      <c r="A18" s="197"/>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198"/>
      <c r="CK18" s="198"/>
      <c r="CL18" s="198"/>
      <c r="CM18" s="198"/>
      <c r="CN18" s="198"/>
      <c r="CO18" s="198"/>
      <c r="CP18" s="198"/>
      <c r="CQ18" s="198"/>
      <c r="CR18" s="198"/>
      <c r="CS18" s="198"/>
      <c r="CT18" s="198"/>
      <c r="CU18" s="198"/>
      <c r="CV18" s="198"/>
      <c r="CW18" s="198"/>
      <c r="CX18" s="198"/>
      <c r="CY18" s="198"/>
      <c r="CZ18" s="198"/>
      <c r="DA18" s="198"/>
      <c r="DB18" s="198"/>
      <c r="DC18" s="198"/>
      <c r="DD18" s="198"/>
      <c r="DE18" s="198"/>
      <c r="DF18" s="198"/>
      <c r="DG18" s="198"/>
      <c r="DH18" s="198"/>
      <c r="DI18" s="198"/>
      <c r="DJ18" s="198"/>
      <c r="DK18" s="198"/>
      <c r="DL18" s="198"/>
      <c r="DM18" s="198"/>
      <c r="DN18" s="198"/>
      <c r="DO18" s="198"/>
      <c r="DP18" s="198"/>
      <c r="DQ18" s="198"/>
      <c r="DR18" s="198"/>
      <c r="DS18" s="198"/>
      <c r="DT18" s="198"/>
      <c r="DU18" s="198"/>
      <c r="DV18" s="198"/>
    </row>
  </sheetData>
  <sheetProtection/>
  <mergeCells count="57">
    <mergeCell ref="B3:DV3"/>
    <mergeCell ref="A4:DV4"/>
    <mergeCell ref="E5:F5"/>
    <mergeCell ref="CX5:DW5"/>
    <mergeCell ref="B1:DW1"/>
    <mergeCell ref="B2:DV2"/>
    <mergeCell ref="A7:DV7"/>
    <mergeCell ref="A9:AK10"/>
    <mergeCell ref="AL9:AU10"/>
    <mergeCell ref="AV9:BM10"/>
    <mergeCell ref="BN9:CW9"/>
    <mergeCell ref="CX9:DV10"/>
    <mergeCell ref="BN10:CE10"/>
    <mergeCell ref="CF10:CW10"/>
    <mergeCell ref="A11:AK11"/>
    <mergeCell ref="AL11:AU11"/>
    <mergeCell ref="AV11:BM11"/>
    <mergeCell ref="BN11:CE11"/>
    <mergeCell ref="CF11:CW11"/>
    <mergeCell ref="CX11:DV11"/>
    <mergeCell ref="B12:AK12"/>
    <mergeCell ref="AL12:AU12"/>
    <mergeCell ref="AV12:BM12"/>
    <mergeCell ref="BN12:CE12"/>
    <mergeCell ref="CF12:CW12"/>
    <mergeCell ref="CX12:DV12"/>
    <mergeCell ref="B13:AK13"/>
    <mergeCell ref="AL13:AU13"/>
    <mergeCell ref="AV13:BM13"/>
    <mergeCell ref="BN13:CE13"/>
    <mergeCell ref="CF13:CW13"/>
    <mergeCell ref="CX13:DV13"/>
    <mergeCell ref="BN17:CE17"/>
    <mergeCell ref="CF17:CW17"/>
    <mergeCell ref="CX17:DV17"/>
    <mergeCell ref="B16:AK16"/>
    <mergeCell ref="AL16:AU16"/>
    <mergeCell ref="AV16:BM16"/>
    <mergeCell ref="BN16:CE16"/>
    <mergeCell ref="CF16:CW16"/>
    <mergeCell ref="CX16:DV16"/>
    <mergeCell ref="B15:AK15"/>
    <mergeCell ref="AL15:AU15"/>
    <mergeCell ref="AV15:BM15"/>
    <mergeCell ref="B17:AK17"/>
    <mergeCell ref="AL17:AU17"/>
    <mergeCell ref="AV17:BM17"/>
    <mergeCell ref="BN15:CE15"/>
    <mergeCell ref="CF15:CW15"/>
    <mergeCell ref="CX15:DV15"/>
    <mergeCell ref="A18:DV18"/>
    <mergeCell ref="A14:AK14"/>
    <mergeCell ref="AL14:AU14"/>
    <mergeCell ref="AV14:BM14"/>
    <mergeCell ref="BN14:CE14"/>
    <mergeCell ref="CF14:CW14"/>
    <mergeCell ref="CX14:DV14"/>
  </mergeCells>
  <printOptions/>
  <pageMargins left="0" right="0" top="0.7480314960629921" bottom="0.7480314960629921" header="0.31496062992125984" footer="0.31496062992125984"/>
  <pageSetup fitToHeight="0"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2020-07-31T13:00:00Z</cp:lastPrinted>
  <dcterms:created xsi:type="dcterms:W3CDTF">2012-02-10T08:12:08Z</dcterms:created>
  <dcterms:modified xsi:type="dcterms:W3CDTF">2020-08-05T08:07:52Z</dcterms:modified>
  <cp:category/>
  <cp:version/>
  <cp:contentType/>
  <cp:contentStatus/>
</cp:coreProperties>
</file>